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xxlanpe1\Desktop\Tabulky\Kalkulačka web\"/>
    </mc:Choice>
  </mc:AlternateContent>
  <workbookProtection workbookPassword="DDA2" lockStructure="1"/>
  <bookViews>
    <workbookView xWindow="0" yWindow="0" windowWidth="12720" windowHeight="10245"/>
  </bookViews>
  <sheets>
    <sheet name="List1" sheetId="1" r:id="rId1"/>
  </sheets>
  <calcPr calcId="162913"/>
</workbook>
</file>

<file path=xl/calcChain.xml><?xml version="1.0" encoding="utf-8"?>
<calcChain xmlns="http://schemas.openxmlformats.org/spreadsheetml/2006/main">
  <c r="F17" i="1" l="1"/>
  <c r="C19" i="1"/>
  <c r="D13" i="1"/>
  <c r="E19" i="1" l="1"/>
  <c r="F21" i="1" s="1"/>
  <c r="F8" i="1"/>
  <c r="D12" i="1"/>
  <c r="F10" i="1" l="1"/>
  <c r="C13" i="1" l="1"/>
  <c r="D10" i="1" s="1"/>
  <c r="E10" i="1" l="1"/>
  <c r="F19" i="1"/>
</calcChain>
</file>

<file path=xl/sharedStrings.xml><?xml version="1.0" encoding="utf-8"?>
<sst xmlns="http://schemas.openxmlformats.org/spreadsheetml/2006/main" count="18" uniqueCount="16">
  <si>
    <t>Poznámka</t>
  </si>
  <si>
    <t>Platba NP</t>
  </si>
  <si>
    <t>Platba na NP</t>
  </si>
  <si>
    <t>Měsíční vyměřovací základ pro NP</t>
  </si>
  <si>
    <t>Počet měsíců výkonu SVČ</t>
  </si>
  <si>
    <t>Určený roční VZ</t>
  </si>
  <si>
    <t>Tato kalkulačka pro vloženou výši platby na NP spočítá odpovídající měsíční vyměřovací základ pro NP a při vložení počtu měsíců výkonu SVČ i odpovídající roční vyměřovací základ NP</t>
  </si>
  <si>
    <t>Kalkulačka pro měsíční a roční VZ dle platby NP</t>
  </si>
  <si>
    <t>Tato kalkulačka pro vložený určený roční vyměřovací základ s počtem měsíců výkonu SVČ spočítá maximální měsíční vyměřovací základ NP a platbu na NP</t>
  </si>
  <si>
    <t>Kalkulačka pro platbu NP dle určeného ročního VZ</t>
  </si>
  <si>
    <t>Měsíční vyměřovací základ NP</t>
  </si>
  <si>
    <t>Roční VZ DP</t>
  </si>
  <si>
    <r>
      <t xml:space="preserve">Minimální vyměřovací základ pro NP je 9 000 Kč a minimální platba na NP je tak </t>
    </r>
    <r>
      <rPr>
        <b/>
        <sz val="8"/>
        <rFont val="Tahoma"/>
        <family val="2"/>
        <charset val="238"/>
      </rPr>
      <t>ve výši 243 Kč</t>
    </r>
    <r>
      <rPr>
        <sz val="8"/>
        <rFont val="Tahoma"/>
        <family val="2"/>
        <charset val="238"/>
      </rPr>
      <t xml:space="preserve">. Maximální měsíční základ NP pro rok 2025 se stanoví tak, že se určený (roční) vyměřovací základ na naposledy podaném přehledu vydělí počtem měsíců, ve kterých byla v daném roce SVČ vykonávána, včetně měsíců, ve kterých byla činnost vykonávana jen po část měsíce. Nezapočtou se měsíce, ve kterých OSVČ pobírala po celý měsíc dávky NP OSVČ. Pokud však v předchozím roce měla OSVČ nárok na výplatu dávky z nemocenského pojištění OSVČ po celou dobu výkonu činnosti, pro výpočet maximálního měsíčního vyměřovacího základu se použije rok předcházející roku, ve kterém trval nárok na výplatu dávky. Výsledná částka je maximálním měsíčním základem OSVČ. Určený vyměřovací základ je celková částka, ze které bylo OSVČ za daný kalendářní rok stanoveno pojistné na DP.                                                                                                                         </t>
    </r>
  </si>
  <si>
    <t xml:space="preserve">Maximální měsíční základ NP OSVČ, která je poplatníkem v paušálním režimu činí částka měsíčního vyměřovacího základu pro zvolené paušální pásmo: I pásmo = vyměřovací základ 18 740 Kč a maximální platba pojistného na NP 506 Kč, II pásmo = vyměřovací základ 28 050 Kč a maximální platba pojistného na NP 758 Kč, III pásmo = vyměřovací základ 42 900 Kč a maximální platba pojistného na NP 1 159 Kč.  </t>
  </si>
  <si>
    <t>Minimální VZ pro výkon hlavní činnosti je v roce 2025 ve výši 195 540 Kč (12 měsíců. Pro 1 měsíc 16 295 Kč).</t>
  </si>
  <si>
    <t>Minimální VZ pro výkon hlavní činnosti pro OSVČ, která činnost zahájila a tuto v předchozích 20 kalendářních letech nevykonávala, je v roce 2025 ve výši 139 680 Kč (12 měsíců. Pro 1 měsíc 11 640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</si>
</sst>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Tahoma"/>
      <family val="2"/>
      <charset val="238"/>
    </font>
    <font>
      <sz val="10"/>
      <color theme="0"/>
      <name val="Tahoma"/>
      <family val="2"/>
      <charset val="238"/>
    </font>
    <font>
      <sz val="10"/>
      <name val="Tahoma"/>
      <family val="2"/>
      <charset val="238"/>
    </font>
    <font>
      <sz val="8"/>
      <name val="Tahoma"/>
      <family val="2"/>
      <charset val="238"/>
    </font>
    <font>
      <b/>
      <sz val="8"/>
      <name val="Tahoma"/>
      <family val="2"/>
      <charset val="238"/>
    </font>
    <font>
      <b/>
      <sz val="10"/>
      <name val="Tahoma"/>
      <family val="2"/>
      <charset val="238"/>
    </font>
    <font>
      <sz val="8"/>
      <color theme="1"/>
      <name val="Tahoma"/>
      <family val="2"/>
      <charset val="238"/>
    </font>
    <font>
      <b/>
      <sz val="10"/>
      <color theme="0"/>
      <name val="Tahoma"/>
      <family val="2"/>
      <charset val="238"/>
    </font>
  </fonts>
  <fills count="6">
    <fill>
      <patternFill patternType="none"/>
    </fill>
    <fill>
      <patternFill patternType="gray125"/>
    </fill>
    <fill>
      <patternFill patternType="solid">
        <fgColor theme="5"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7"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xf numFmtId="4"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pplyProtection="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4" fillId="0" borderId="12"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vertical="center"/>
    </xf>
    <xf numFmtId="0" fontId="5" fillId="3" borderId="1" xfId="0" applyFont="1" applyFill="1" applyBorder="1" applyAlignment="1">
      <alignment horizontal="center" vertical="center" wrapText="1"/>
    </xf>
    <xf numFmtId="0" fontId="5" fillId="3" borderId="8" xfId="0" applyFont="1" applyFill="1" applyBorder="1" applyAlignment="1">
      <alignment horizontal="center" vertical="center"/>
    </xf>
    <xf numFmtId="3" fontId="2" fillId="0" borderId="7" xfId="0" applyNumberFormat="1" applyFont="1" applyBorder="1" applyAlignment="1">
      <alignment horizontal="center" vertical="center"/>
    </xf>
    <xf numFmtId="3" fontId="2" fillId="0" borderId="6" xfId="0" applyNumberFormat="1"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5" fillId="5" borderId="0" xfId="0" applyFont="1" applyFill="1" applyAlignment="1">
      <alignment horizontal="left" wrapText="1"/>
    </xf>
    <xf numFmtId="0" fontId="2" fillId="5" borderId="0" xfId="0" applyFont="1" applyFill="1" applyAlignment="1">
      <alignment horizontal="left"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3" fontId="2" fillId="2" borderId="7" xfId="0" applyNumberFormat="1" applyFont="1" applyFill="1" applyBorder="1" applyAlignment="1" applyProtection="1">
      <alignment horizontal="center" vertical="center"/>
      <protection locked="0"/>
    </xf>
    <xf numFmtId="3" fontId="2" fillId="2" borderId="6" xfId="0" applyNumberFormat="1" applyFont="1" applyFill="1" applyBorder="1" applyAlignment="1" applyProtection="1">
      <alignment horizontal="center" vertical="center"/>
      <protection locked="0"/>
    </xf>
    <xf numFmtId="3" fontId="2" fillId="0" borderId="11" xfId="0" applyNumberFormat="1" applyFont="1" applyBorder="1" applyAlignment="1">
      <alignment horizontal="center"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justify"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3" fillId="0" borderId="0" xfId="0" applyFont="1" applyAlignment="1">
      <alignment horizontal="left" wrapText="1"/>
    </xf>
    <xf numFmtId="0" fontId="5" fillId="5" borderId="0" xfId="0" applyFont="1" applyFill="1" applyAlignment="1">
      <alignment horizontal="left"/>
    </xf>
  </cellXfs>
  <cellStyles count="1">
    <cellStyle name="Normální" xfId="0" builtinId="0"/>
  </cellStyles>
  <dxfs count="0"/>
  <tableStyles count="0" defaultTableStyle="TableStyleMedium2" defaultPivotStyle="PivotStyleLight16"/>
  <colors>
    <mruColors>
      <color rgb="FF33AA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abSelected="1" zoomScale="90" zoomScaleNormal="90" workbookViewId="0">
      <selection activeCell="B19" sqref="B19:B20"/>
    </sheetView>
  </sheetViews>
  <sheetFormatPr defaultRowHeight="12.75" x14ac:dyDescent="0.2"/>
  <cols>
    <col min="1" max="1" width="9.140625" style="5"/>
    <col min="2" max="5" width="15.7109375" style="5" customWidth="1"/>
    <col min="6" max="6" width="24.7109375" style="5" customWidth="1"/>
    <col min="7" max="16384" width="9.140625" style="5"/>
  </cols>
  <sheetData>
    <row r="1" spans="1:7" ht="80.25" customHeight="1" x14ac:dyDescent="0.2">
      <c r="A1" s="30" t="s">
        <v>12</v>
      </c>
      <c r="B1" s="30"/>
      <c r="C1" s="30"/>
      <c r="D1" s="30"/>
      <c r="E1" s="30"/>
      <c r="F1" s="30"/>
      <c r="G1" s="30"/>
    </row>
    <row r="2" spans="1:7" ht="14.25" customHeight="1" x14ac:dyDescent="0.2">
      <c r="A2" s="19" t="s">
        <v>14</v>
      </c>
      <c r="B2" s="19"/>
      <c r="C2" s="19"/>
      <c r="D2" s="19"/>
      <c r="E2" s="19"/>
      <c r="F2" s="19"/>
      <c r="G2" s="19"/>
    </row>
    <row r="3" spans="1:7" ht="24" customHeight="1" x14ac:dyDescent="0.2">
      <c r="A3" s="19" t="s">
        <v>15</v>
      </c>
      <c r="B3" s="19"/>
      <c r="C3" s="19"/>
      <c r="D3" s="19"/>
      <c r="E3" s="19"/>
      <c r="F3" s="19"/>
      <c r="G3" s="19"/>
    </row>
    <row r="4" spans="1:7" ht="39" customHeight="1" x14ac:dyDescent="0.2">
      <c r="A4" s="28" t="s">
        <v>13</v>
      </c>
      <c r="B4" s="29"/>
      <c r="C4" s="29"/>
      <c r="D4" s="29"/>
      <c r="E4" s="29"/>
      <c r="F4" s="29"/>
      <c r="G4" s="29"/>
    </row>
    <row r="5" spans="1:7" x14ac:dyDescent="0.2">
      <c r="A5" s="20" t="s">
        <v>9</v>
      </c>
      <c r="B5" s="21"/>
      <c r="C5" s="21"/>
      <c r="D5" s="21"/>
      <c r="E5" s="21"/>
      <c r="F5" s="21"/>
      <c r="G5" s="21"/>
    </row>
    <row r="6" spans="1:7" ht="22.5" customHeight="1" thickBot="1" x14ac:dyDescent="0.25">
      <c r="A6" s="18" t="s">
        <v>8</v>
      </c>
      <c r="B6" s="18"/>
      <c r="C6" s="18"/>
      <c r="D6" s="18"/>
      <c r="E6" s="18"/>
      <c r="F6" s="18"/>
      <c r="G6" s="18"/>
    </row>
    <row r="7" spans="1:7" ht="19.5" customHeight="1" thickBot="1" x14ac:dyDescent="0.25">
      <c r="B7" s="22" t="s">
        <v>5</v>
      </c>
      <c r="C7" s="22" t="s">
        <v>4</v>
      </c>
      <c r="D7" s="15" t="s">
        <v>10</v>
      </c>
      <c r="E7" s="15" t="s">
        <v>1</v>
      </c>
      <c r="F7" s="11" t="s">
        <v>0</v>
      </c>
    </row>
    <row r="8" spans="1:7" x14ac:dyDescent="0.2">
      <c r="B8" s="23"/>
      <c r="C8" s="23"/>
      <c r="D8" s="16"/>
      <c r="E8" s="16"/>
      <c r="F8" s="31" t="str">
        <f>IF(ISBLANK(B10),"",IF(B10&gt;1935552,"Maximální roční VZ pro DP je            2 110 416 Kč",""))</f>
        <v/>
      </c>
    </row>
    <row r="9" spans="1:7" ht="13.5" thickBot="1" x14ac:dyDescent="0.25">
      <c r="B9" s="24"/>
      <c r="C9" s="24"/>
      <c r="D9" s="17"/>
      <c r="E9" s="17"/>
      <c r="F9" s="32"/>
    </row>
    <row r="10" spans="1:7" ht="12.75" customHeight="1" x14ac:dyDescent="0.2">
      <c r="B10" s="25"/>
      <c r="C10" s="25"/>
      <c r="D10" s="27">
        <f>IF(B10/C13&lt;9000,9000,IF(B10/C13&gt;2110416,2110416,FLOOR(B10/C13,1)))</f>
        <v>9000</v>
      </c>
      <c r="E10" s="13">
        <f>IF(D10*0.027&lt;216,216,IF(D10*0.027&gt;52260,52260,CEILING(D10*0.027,1)))</f>
        <v>243</v>
      </c>
      <c r="F10" s="33" t="str">
        <f>IF(ISBLANK(C10),"",IF(C10&lt;1,"Minimální počet měsíců výkonu SVČ je 1 měsíc",IF(C10&gt;12,"Maximální počet měsíců výkonu SVČ je 12 měsíců","")))</f>
        <v/>
      </c>
    </row>
    <row r="11" spans="1:7" x14ac:dyDescent="0.2">
      <c r="B11" s="26"/>
      <c r="C11" s="26"/>
      <c r="D11" s="14"/>
      <c r="E11" s="14"/>
      <c r="F11" s="34"/>
    </row>
    <row r="12" spans="1:7" x14ac:dyDescent="0.2">
      <c r="C12" s="1">
        <v>0</v>
      </c>
      <c r="D12" s="2" t="str">
        <f>IF(OR(ISBLANK(B10),B10&gt;2110416),"2110416",IF(B10/1&lt;1,0,IF(B10/1&gt;2110416,1,FLOOR(B10/1,1))))</f>
        <v>2110416</v>
      </c>
      <c r="E12" s="1"/>
    </row>
    <row r="13" spans="1:7" ht="12.75" customHeight="1" x14ac:dyDescent="0.2">
      <c r="C13" s="4" t="str">
        <f>IF(C10&lt;1,"1",IF(C10&gt;12,"12",FLOOR(C10/1,1)))</f>
        <v>1</v>
      </c>
      <c r="D13" s="3">
        <f>IF(B10/C13&lt;9000,9000,IF(B10/1&gt;2110416,1,FLOOR(B10/C13,1)))</f>
        <v>9000</v>
      </c>
      <c r="E13" s="1"/>
    </row>
    <row r="14" spans="1:7" x14ac:dyDescent="0.2">
      <c r="A14" s="42" t="s">
        <v>7</v>
      </c>
      <c r="B14" s="42"/>
      <c r="C14" s="42"/>
      <c r="D14" s="42"/>
      <c r="E14" s="42"/>
      <c r="F14" s="42"/>
      <c r="G14" s="42"/>
    </row>
    <row r="15" spans="1:7" ht="22.5" customHeight="1" thickBot="1" x14ac:dyDescent="0.25">
      <c r="A15" s="41" t="s">
        <v>6</v>
      </c>
      <c r="B15" s="41"/>
      <c r="C15" s="41"/>
      <c r="D15" s="41"/>
      <c r="E15" s="41"/>
      <c r="F15" s="41"/>
      <c r="G15" s="41"/>
    </row>
    <row r="16" spans="1:7" ht="19.5" customHeight="1" thickBot="1" x14ac:dyDescent="0.25">
      <c r="B16" s="35" t="s">
        <v>2</v>
      </c>
      <c r="C16" s="15" t="s">
        <v>3</v>
      </c>
      <c r="D16" s="22" t="s">
        <v>4</v>
      </c>
      <c r="E16" s="38" t="s">
        <v>11</v>
      </c>
      <c r="F16" s="12" t="s">
        <v>0</v>
      </c>
    </row>
    <row r="17" spans="2:6" ht="12.75" customHeight="1" x14ac:dyDescent="0.2">
      <c r="B17" s="36"/>
      <c r="C17" s="16"/>
      <c r="D17" s="23"/>
      <c r="E17" s="39"/>
      <c r="F17" s="31" t="str">
        <f>IF(ISBLANK(B19),"",IF(B19&lt;243,"Minimální platba NP je 243 Kč",IF(B19&gt;56982,"Maximální platba na NP je        56 982 Kč","")))</f>
        <v/>
      </c>
    </row>
    <row r="18" spans="2:6" ht="12.75" customHeight="1" thickBot="1" x14ac:dyDescent="0.25">
      <c r="B18" s="37"/>
      <c r="C18" s="17"/>
      <c r="D18" s="24"/>
      <c r="E18" s="40"/>
      <c r="F18" s="32"/>
    </row>
    <row r="19" spans="2:6" ht="12.75" customHeight="1" x14ac:dyDescent="0.2">
      <c r="B19" s="25"/>
      <c r="C19" s="13" t="str">
        <f>IF(OR(ISBLANK(B19),B19&lt;243,B19&gt;56982),"0",IF(B19/0.027&lt;9000,9000,IF(B19/0.027&gt;2110416,2110416,FLOOR(B19/0.027,1))))</f>
        <v>0</v>
      </c>
      <c r="D19" s="25"/>
      <c r="E19" s="13">
        <f>IF(OR(ISBLANK(C19),C19&lt;8000),"8000",IF(C19*D19&gt;2110416,2110416,CEILING(C19*D19,1)))</f>
        <v>0</v>
      </c>
      <c r="F19" s="33" t="str">
        <f>IF(ISBLANK(D19),"",IF(D19&lt;1,"Minimální počet měsíců výkonu SVČ je 1 měsíc",IF(D19&gt;12,"Maximální počet měsíců výkonu SVČ je 12 měsíců","")))</f>
        <v/>
      </c>
    </row>
    <row r="20" spans="2:6" x14ac:dyDescent="0.2">
      <c r="B20" s="26"/>
      <c r="C20" s="14"/>
      <c r="D20" s="26"/>
      <c r="E20" s="14"/>
      <c r="F20" s="34"/>
    </row>
    <row r="21" spans="2:6" ht="25.5" customHeight="1" x14ac:dyDescent="0.2">
      <c r="B21" s="7"/>
      <c r="E21" s="7"/>
      <c r="F21" s="8" t="str">
        <f>IF(ISBLANK(E19),"",IF(D19*C19&gt;2110416,"Maximální roční VZ DP je        2 110 416 Kč",""))</f>
        <v/>
      </c>
    </row>
    <row r="22" spans="2:6" x14ac:dyDescent="0.2">
      <c r="C22" s="9"/>
      <c r="D22" s="9"/>
      <c r="E22" s="6"/>
    </row>
    <row r="23" spans="2:6" x14ac:dyDescent="0.2">
      <c r="C23" s="9"/>
      <c r="E23" s="6"/>
    </row>
    <row r="24" spans="2:6" x14ac:dyDescent="0.2">
      <c r="D24" s="10"/>
    </row>
    <row r="25" spans="2:6" x14ac:dyDescent="0.2">
      <c r="D25" s="9"/>
    </row>
  </sheetData>
  <sheetProtection password="DDA2" sheet="1" selectLockedCells="1"/>
  <protectedRanges>
    <protectedRange sqref="D19" name="Oblast4"/>
    <protectedRange sqref="B19" name="Oblast3"/>
    <protectedRange sqref="C10" name="Oblast2"/>
    <protectedRange sqref="B10" name="Oblast1"/>
  </protectedRanges>
  <mergeCells count="28">
    <mergeCell ref="A1:G1"/>
    <mergeCell ref="B19:B20"/>
    <mergeCell ref="D19:D20"/>
    <mergeCell ref="C19:C20"/>
    <mergeCell ref="F17:F18"/>
    <mergeCell ref="F19:F20"/>
    <mergeCell ref="E19:E20"/>
    <mergeCell ref="F8:F9"/>
    <mergeCell ref="F10:F11"/>
    <mergeCell ref="B16:B18"/>
    <mergeCell ref="C16:C18"/>
    <mergeCell ref="D16:D18"/>
    <mergeCell ref="E16:E18"/>
    <mergeCell ref="A15:G15"/>
    <mergeCell ref="A2:G2"/>
    <mergeCell ref="A14:G14"/>
    <mergeCell ref="E10:E11"/>
    <mergeCell ref="D7:D9"/>
    <mergeCell ref="E7:E9"/>
    <mergeCell ref="A6:G6"/>
    <mergeCell ref="A3:G3"/>
    <mergeCell ref="A5:G5"/>
    <mergeCell ref="B7:B9"/>
    <mergeCell ref="B10:B11"/>
    <mergeCell ref="C7:C9"/>
    <mergeCell ref="C10:C11"/>
    <mergeCell ref="D10:D11"/>
    <mergeCell ref="A4:G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ČSSZ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Laníček Petr (ČSSZ 3)</dc:creator>
  <cp:lastModifiedBy>Laníček Petr</cp:lastModifiedBy>
  <dcterms:created xsi:type="dcterms:W3CDTF">2014-01-22T06:20:58Z</dcterms:created>
  <dcterms:modified xsi:type="dcterms:W3CDTF">2024-11-26T14:51:20Z</dcterms:modified>
</cp:coreProperties>
</file>