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25\k 3 2025\Ekonomické přehledy\"/>
    </mc:Choice>
  </mc:AlternateContent>
  <bookViews>
    <workbookView xWindow="-30" yWindow="15" windowWidth="14355" windowHeight="12645"/>
  </bookViews>
  <sheets>
    <sheet name="1.Q 2025" sheetId="2" r:id="rId1"/>
  </sheets>
  <definedNames>
    <definedName name="_xlnm.Print_Area" localSheetId="0">'1.Q 2025'!$A$2:$P$47</definedName>
  </definedNames>
  <calcPr calcId="162913" concurrentManualCount="8"/>
</workbook>
</file>

<file path=xl/calcChain.xml><?xml version="1.0" encoding="utf-8"?>
<calcChain xmlns="http://schemas.openxmlformats.org/spreadsheetml/2006/main">
  <c r="K13" i="2" l="1"/>
  <c r="I13" i="2"/>
  <c r="M22" i="2" l="1"/>
  <c r="M21" i="2"/>
  <c r="I9" i="2" l="1"/>
  <c r="G9" i="2"/>
  <c r="G22" i="2" l="1"/>
  <c r="G21" i="2"/>
  <c r="E11" i="2" l="1"/>
  <c r="E7" i="2"/>
  <c r="E12" i="2"/>
  <c r="E13" i="2" l="1"/>
  <c r="E17" i="2"/>
  <c r="E21" i="2" l="1"/>
  <c r="K21" i="2"/>
  <c r="I21" i="2"/>
  <c r="E8" i="2" l="1"/>
  <c r="E9" i="2" l="1"/>
  <c r="E15" i="2" s="1"/>
  <c r="I15" i="2" l="1"/>
  <c r="K22" i="2"/>
  <c r="G13" i="2" l="1"/>
  <c r="G15" i="2" s="1"/>
  <c r="I22" i="2" l="1"/>
  <c r="M19" i="2"/>
  <c r="N38" i="2" l="1"/>
  <c r="M23" i="2" l="1"/>
  <c r="E18" i="2"/>
  <c r="E19" i="2" s="1"/>
  <c r="K9" i="2"/>
  <c r="K15" i="2" s="1"/>
  <c r="E22" i="2" l="1"/>
  <c r="K23" i="2"/>
  <c r="I23" i="2"/>
  <c r="G23" i="2"/>
  <c r="E23" i="2" l="1"/>
  <c r="O9" i="2" l="1"/>
  <c r="O19" i="2"/>
  <c r="O13" i="2"/>
  <c r="M24" i="2"/>
  <c r="K24" i="2"/>
  <c r="G24" i="2"/>
  <c r="I24" i="2"/>
  <c r="O23" i="2" l="1"/>
  <c r="E24" i="2"/>
</calcChain>
</file>

<file path=xl/sharedStrings.xml><?xml version="1.0" encoding="utf-8"?>
<sst xmlns="http://schemas.openxmlformats.org/spreadsheetml/2006/main" count="51" uniqueCount="26">
  <si>
    <t>(v milionech Kč)</t>
  </si>
  <si>
    <t>Období</t>
  </si>
  <si>
    <t>k 31. 3.</t>
  </si>
  <si>
    <t>k 30. 6.</t>
  </si>
  <si>
    <t>k 30. 9.</t>
  </si>
  <si>
    <t>k 31. 12.</t>
  </si>
  <si>
    <t>(v Kč)</t>
  </si>
  <si>
    <t>Pohledávky celkem</t>
  </si>
  <si>
    <t>Pohledávky</t>
  </si>
  <si>
    <t>Procentní podíl</t>
  </si>
  <si>
    <t>na pojistném</t>
  </si>
  <si>
    <t>na penále</t>
  </si>
  <si>
    <t>na pokutách</t>
  </si>
  <si>
    <t>na ostatním</t>
  </si>
  <si>
    <t>Odhlášení plátci</t>
  </si>
  <si>
    <t>OSVČ - DP</t>
  </si>
  <si>
    <t>-</t>
  </si>
  <si>
    <t>Zaměstnavatelé</t>
  </si>
  <si>
    <t>S</t>
  </si>
  <si>
    <t>Neodhlášení</t>
  </si>
  <si>
    <t>Mezisoučet</t>
  </si>
  <si>
    <t>Splátkový režim</t>
  </si>
  <si>
    <t>Ú h r n</t>
  </si>
  <si>
    <t>Vysvětlivky: OSVČ - DP  - osoby samostatně výdělečně činné důchodově pojištěné</t>
  </si>
  <si>
    <t>STAV POHLEDÁVEK ČSSZ ZA PLÁTCI POJISTNÉHO V LETECH 1993 - 2025</t>
  </si>
  <si>
    <t>STRUKTURA POHLEDÁVEK K 31.3.2025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</si>
</sst>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č_-;\-* #,##0.00\ _K_č_-;_-* &quot;-&quot;??\ _K_č_-;_-@_-"/>
    <numFmt numFmtId="165" formatCode="#,##0.00_ ;\-#,##0.00\ "/>
    <numFmt numFmtId="166" formatCode="_(* #,##0.00_);_(* \(#,##0.00\);_(* &quot;-&quot;??_);_(@_)"/>
    <numFmt numFmtId="167" formatCode="#,##0.0000"/>
  </numFmts>
  <fonts count="13" x14ac:knownFonts="1">
    <font>
      <sz val="12"/>
      <name val="Times New Roman CE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name val="Times New Roman CE"/>
      <charset val="238"/>
    </font>
    <font>
      <i/>
      <sz val="1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theme="1"/>
      <name val="Tahoma"/>
      <family val="2"/>
      <charset val="238"/>
    </font>
    <font>
      <u/>
      <sz val="10"/>
      <color theme="1"/>
      <name val="Tahoma"/>
      <family val="2"/>
      <charset val="238"/>
    </font>
    <font>
      <b/>
      <sz val="10"/>
      <color theme="1"/>
      <name val="Symbol"/>
      <family val="1"/>
      <charset val="2"/>
    </font>
    <font>
      <sz val="12"/>
      <color theme="1"/>
      <name val="Times New Roman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left"/>
    </xf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Continuous" vertical="center"/>
    </xf>
    <xf numFmtId="0" fontId="3" fillId="0" borderId="4" xfId="0" applyFont="1" applyBorder="1" applyAlignment="1">
      <alignment horizontal="left" vertical="center" indent="1"/>
    </xf>
    <xf numFmtId="0" fontId="3" fillId="3" borderId="4" xfId="0" applyFont="1" applyFill="1" applyBorder="1" applyAlignment="1">
      <alignment horizontal="left" vertical="center" indent="1"/>
    </xf>
    <xf numFmtId="3" fontId="3" fillId="3" borderId="1" xfId="0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 indent="1"/>
    </xf>
    <xf numFmtId="3" fontId="3" fillId="3" borderId="6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indent="1"/>
    </xf>
    <xf numFmtId="3" fontId="3" fillId="3" borderId="8" xfId="0" applyNumberFormat="1" applyFont="1" applyFill="1" applyBorder="1" applyAlignment="1">
      <alignment horizontal="right" vertical="center"/>
    </xf>
    <xf numFmtId="3" fontId="3" fillId="3" borderId="9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165" fontId="3" fillId="0" borderId="0" xfId="0" applyNumberFormat="1" applyFont="1"/>
    <xf numFmtId="0" fontId="5" fillId="2" borderId="10" xfId="0" applyFont="1" applyFill="1" applyBorder="1" applyAlignment="1">
      <alignment horizontal="center" vertical="center"/>
    </xf>
    <xf numFmtId="3" fontId="3" fillId="0" borderId="11" xfId="0" applyNumberFormat="1" applyFont="1" applyBorder="1" applyAlignment="1">
      <alignment horizontal="right" vertical="center"/>
    </xf>
    <xf numFmtId="3" fontId="3" fillId="3" borderId="11" xfId="0" applyNumberFormat="1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3" fillId="0" borderId="0" xfId="0" applyFont="1" applyFill="1" applyBorder="1"/>
    <xf numFmtId="0" fontId="3" fillId="0" borderId="0" xfId="0" applyFont="1" applyFill="1"/>
    <xf numFmtId="166" fontId="3" fillId="0" borderId="0" xfId="0" applyNumberFormat="1" applyFont="1" applyFill="1" applyBorder="1"/>
    <xf numFmtId="10" fontId="3" fillId="0" borderId="0" xfId="0" applyNumberFormat="1" applyFont="1" applyFill="1"/>
    <xf numFmtId="0" fontId="3" fillId="0" borderId="0" xfId="0" applyNumberFormat="1" applyFont="1"/>
    <xf numFmtId="0" fontId="7" fillId="0" borderId="0" xfId="0" applyFont="1" applyAlignment="1">
      <alignment horizontal="right"/>
    </xf>
    <xf numFmtId="167" fontId="4" fillId="0" borderId="0" xfId="0" applyNumberFormat="1" applyFont="1" applyBorder="1"/>
    <xf numFmtId="167" fontId="3" fillId="0" borderId="0" xfId="0" applyNumberFormat="1" applyFont="1" applyBorder="1"/>
    <xf numFmtId="167" fontId="3" fillId="0" borderId="0" xfId="0" applyNumberFormat="1" applyFont="1"/>
    <xf numFmtId="167" fontId="3" fillId="0" borderId="0" xfId="0" applyNumberFormat="1" applyFont="1" applyFill="1" applyBorder="1"/>
    <xf numFmtId="0" fontId="8" fillId="0" borderId="0" xfId="0" applyFont="1"/>
    <xf numFmtId="0" fontId="4" fillId="0" borderId="0" xfId="0" applyFont="1" applyFill="1" applyAlignment="1"/>
    <xf numFmtId="4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10" fillId="0" borderId="8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10" fontId="9" fillId="4" borderId="8" xfId="0" applyNumberFormat="1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left" vertical="center" wrapText="1" indent="1"/>
    </xf>
    <xf numFmtId="0" fontId="11" fillId="0" borderId="21" xfId="0" applyFont="1" applyFill="1" applyBorder="1" applyAlignment="1">
      <alignment horizontal="left" vertical="center" indent="1"/>
    </xf>
    <xf numFmtId="165" fontId="9" fillId="0" borderId="21" xfId="0" applyNumberFormat="1" applyFont="1" applyFill="1" applyBorder="1" applyAlignment="1">
      <alignment horizontal="right" vertical="center"/>
    </xf>
    <xf numFmtId="10" fontId="9" fillId="0" borderId="11" xfId="0" applyNumberFormat="1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left" vertical="center" indent="1"/>
    </xf>
    <xf numFmtId="0" fontId="2" fillId="4" borderId="4" xfId="0" applyFont="1" applyFill="1" applyBorder="1" applyAlignment="1">
      <alignment horizontal="left" vertical="center" indent="1"/>
    </xf>
    <xf numFmtId="0" fontId="2" fillId="4" borderId="8" xfId="0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left" vertical="center" indent="1"/>
    </xf>
    <xf numFmtId="0" fontId="2" fillId="0" borderId="21" xfId="0" applyFont="1" applyFill="1" applyBorder="1" applyAlignment="1">
      <alignment horizontal="left" vertical="center" indent="1"/>
    </xf>
    <xf numFmtId="165" fontId="2" fillId="0" borderId="21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left" vertical="center" wrapText="1" indent="1"/>
    </xf>
    <xf numFmtId="10" fontId="2" fillId="4" borderId="9" xfId="0" applyNumberFormat="1" applyFont="1" applyFill="1" applyBorder="1" applyAlignment="1">
      <alignment vertical="center"/>
    </xf>
    <xf numFmtId="10" fontId="3" fillId="0" borderId="0" xfId="0" applyNumberFormat="1" applyFont="1"/>
    <xf numFmtId="0" fontId="1" fillId="0" borderId="0" xfId="0" applyFont="1"/>
    <xf numFmtId="3" fontId="1" fillId="0" borderId="8" xfId="0" applyNumberFormat="1" applyFont="1" applyFill="1" applyBorder="1" applyAlignment="1">
      <alignment horizontal="right" vertical="center"/>
    </xf>
    <xf numFmtId="165" fontId="1" fillId="0" borderId="21" xfId="0" applyNumberFormat="1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left" vertical="center"/>
    </xf>
    <xf numFmtId="0" fontId="11" fillId="4" borderId="30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vertical="center" wrapText="1"/>
    </xf>
    <xf numFmtId="0" fontId="2" fillId="4" borderId="19" xfId="0" applyFont="1" applyFill="1" applyBorder="1" applyAlignment="1">
      <alignment horizontal="left" vertical="center" wrapText="1" indent="1"/>
    </xf>
    <xf numFmtId="0" fontId="2" fillId="4" borderId="4" xfId="0" applyFont="1" applyFill="1" applyBorder="1" applyAlignment="1">
      <alignment horizontal="left" vertical="center" wrapText="1" indent="1"/>
    </xf>
    <xf numFmtId="0" fontId="2" fillId="4" borderId="22" xfId="0" applyFont="1" applyFill="1" applyBorder="1" applyAlignment="1">
      <alignment horizontal="left" vertical="center" indent="1"/>
    </xf>
    <xf numFmtId="0" fontId="2" fillId="4" borderId="23" xfId="0" applyFont="1" applyFill="1" applyBorder="1" applyAlignment="1">
      <alignment horizontal="left" vertical="center" indent="1"/>
    </xf>
    <xf numFmtId="0" fontId="2" fillId="4" borderId="19" xfId="0" applyFont="1" applyFill="1" applyBorder="1" applyAlignment="1">
      <alignment horizontal="left" vertical="center" indent="1"/>
    </xf>
    <xf numFmtId="4" fontId="1" fillId="0" borderId="29" xfId="1" applyNumberFormat="1" applyFont="1" applyFill="1" applyBorder="1" applyAlignment="1">
      <alignment horizontal="right" vertical="center"/>
    </xf>
    <xf numFmtId="4" fontId="1" fillId="0" borderId="30" xfId="1" applyNumberFormat="1" applyFont="1" applyFill="1" applyBorder="1" applyAlignment="1">
      <alignment horizontal="right" vertical="center"/>
    </xf>
    <xf numFmtId="165" fontId="9" fillId="4" borderId="29" xfId="0" applyNumberFormat="1" applyFont="1" applyFill="1" applyBorder="1" applyAlignment="1">
      <alignment horizontal="right" vertical="center"/>
    </xf>
    <xf numFmtId="165" fontId="9" fillId="4" borderId="30" xfId="0" applyNumberFormat="1" applyFont="1" applyFill="1" applyBorder="1" applyAlignment="1">
      <alignment horizontal="right" vertical="center"/>
    </xf>
    <xf numFmtId="165" fontId="2" fillId="4" borderId="29" xfId="0" applyNumberFormat="1" applyFont="1" applyFill="1" applyBorder="1" applyAlignment="1">
      <alignment horizontal="right" vertical="center"/>
    </xf>
    <xf numFmtId="165" fontId="2" fillId="4" borderId="30" xfId="0" applyNumberFormat="1" applyFont="1" applyFill="1" applyBorder="1" applyAlignment="1">
      <alignment horizontal="right" vertical="center"/>
    </xf>
    <xf numFmtId="165" fontId="2" fillId="0" borderId="29" xfId="0" applyNumberFormat="1" applyFont="1" applyFill="1" applyBorder="1" applyAlignment="1">
      <alignment horizontal="right" vertical="center"/>
    </xf>
    <xf numFmtId="165" fontId="2" fillId="0" borderId="30" xfId="0" applyNumberFormat="1" applyFont="1" applyFill="1" applyBorder="1" applyAlignment="1">
      <alignment horizontal="right" vertical="center"/>
    </xf>
    <xf numFmtId="165" fontId="1" fillId="0" borderId="29" xfId="1" applyNumberFormat="1" applyFont="1" applyFill="1" applyBorder="1" applyAlignment="1">
      <alignment horizontal="right" vertical="center"/>
    </xf>
    <xf numFmtId="165" fontId="1" fillId="0" borderId="30" xfId="1" applyNumberFormat="1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165" fontId="2" fillId="0" borderId="29" xfId="1" applyNumberFormat="1" applyFont="1" applyFill="1" applyBorder="1" applyAlignment="1">
      <alignment horizontal="right" vertical="center"/>
    </xf>
    <xf numFmtId="165" fontId="2" fillId="0" borderId="30" xfId="1" applyNumberFormat="1" applyFont="1" applyFill="1" applyBorder="1" applyAlignment="1">
      <alignment horizontal="right" vertical="center"/>
    </xf>
    <xf numFmtId="0" fontId="12" fillId="0" borderId="30" xfId="0" applyFont="1" applyFill="1" applyBorder="1" applyAlignment="1">
      <alignment horizontal="right" vertical="center"/>
    </xf>
    <xf numFmtId="10" fontId="2" fillId="4" borderId="31" xfId="1" applyNumberFormat="1" applyFont="1" applyFill="1" applyBorder="1" applyAlignment="1">
      <alignment horizontal="right" vertical="center"/>
    </xf>
    <xf numFmtId="10" fontId="2" fillId="4" borderId="26" xfId="1" applyNumberFormat="1" applyFont="1" applyFill="1" applyBorder="1" applyAlignment="1">
      <alignment horizontal="right" vertical="center"/>
    </xf>
    <xf numFmtId="165" fontId="9" fillId="4" borderId="29" xfId="1" applyNumberFormat="1" applyFont="1" applyFill="1" applyBorder="1" applyAlignment="1">
      <alignment horizontal="right" vertical="center"/>
    </xf>
    <xf numFmtId="165" fontId="9" fillId="4" borderId="30" xfId="1" applyNumberFormat="1" applyFont="1" applyFill="1" applyBorder="1" applyAlignment="1">
      <alignment horizontal="right" vertical="center"/>
    </xf>
    <xf numFmtId="10" fontId="2" fillId="4" borderId="31" xfId="0" applyNumberFormat="1" applyFont="1" applyFill="1" applyBorder="1" applyAlignment="1">
      <alignment horizontal="right" vertical="center"/>
    </xf>
    <xf numFmtId="10" fontId="2" fillId="4" borderId="26" xfId="0" applyNumberFormat="1" applyFont="1" applyFill="1" applyBorder="1" applyAlignment="1">
      <alignment horizontal="right" vertical="center"/>
    </xf>
    <xf numFmtId="165" fontId="1" fillId="0" borderId="29" xfId="0" applyNumberFormat="1" applyFont="1" applyFill="1" applyBorder="1" applyAlignment="1">
      <alignment horizontal="right" vertical="center"/>
    </xf>
    <xf numFmtId="165" fontId="1" fillId="0" borderId="30" xfId="0" applyNumberFormat="1" applyFont="1" applyFill="1" applyBorder="1" applyAlignment="1">
      <alignment horizontal="right" vertical="center"/>
    </xf>
    <xf numFmtId="165" fontId="1" fillId="4" borderId="29" xfId="0" applyNumberFormat="1" applyFont="1" applyFill="1" applyBorder="1" applyAlignment="1">
      <alignment horizontal="right" vertical="center"/>
    </xf>
    <xf numFmtId="165" fontId="1" fillId="4" borderId="30" xfId="0" applyNumberFormat="1" applyFont="1" applyFill="1" applyBorder="1" applyAlignment="1">
      <alignment horizontal="right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3" fillId="0" borderId="29" xfId="1" applyNumberFormat="1" applyFont="1" applyFill="1" applyBorder="1" applyAlignment="1">
      <alignment horizontal="right" vertical="center"/>
    </xf>
    <xf numFmtId="165" fontId="3" fillId="0" borderId="30" xfId="1" applyNumberFormat="1" applyFont="1" applyFill="1" applyBorder="1" applyAlignment="1">
      <alignment horizontal="right" vertical="center"/>
    </xf>
    <xf numFmtId="0" fontId="2" fillId="4" borderId="29" xfId="0" applyFont="1" applyFill="1" applyBorder="1" applyAlignment="1">
      <alignment horizontal="left" vertical="center"/>
    </xf>
    <xf numFmtId="0" fontId="2" fillId="4" borderId="30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right"/>
    </xf>
    <xf numFmtId="0" fontId="2" fillId="4" borderId="25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colors>
    <mruColors>
      <color rgb="FF3366FF"/>
      <color rgb="FFCCFFFF"/>
      <color rgb="FF0000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7"/>
  <sheetViews>
    <sheetView showGridLines="0" tabSelected="1" zoomScaleNormal="100" zoomScaleSheetLayoutView="100" workbookViewId="0"/>
  </sheetViews>
  <sheetFormatPr defaultColWidth="9" defaultRowHeight="15" customHeight="1" x14ac:dyDescent="0.2"/>
  <cols>
    <col min="1" max="1" width="2.25" style="1" customWidth="1"/>
    <col min="2" max="2" width="11.625" style="1" customWidth="1"/>
    <col min="3" max="5" width="10.375" style="1" customWidth="1"/>
    <col min="6" max="14" width="10.25" style="1" customWidth="1"/>
    <col min="15" max="16" width="10.375" style="1" customWidth="1"/>
    <col min="17" max="17" width="9" style="1"/>
    <col min="18" max="18" width="15.125" style="1" customWidth="1"/>
    <col min="19" max="19" width="18.5" style="1" customWidth="1"/>
    <col min="20" max="16384" width="9" style="1"/>
  </cols>
  <sheetData>
    <row r="3" spans="2:19" s="27" customFormat="1" ht="15" customHeight="1" x14ac:dyDescent="0.2">
      <c r="B3" s="37" t="s">
        <v>25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2:19" ht="15" customHeight="1" thickBo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1" t="s">
        <v>6</v>
      </c>
    </row>
    <row r="5" spans="2:19" s="25" customFormat="1" ht="15" customHeight="1" x14ac:dyDescent="0.2">
      <c r="B5" s="60"/>
      <c r="C5" s="61"/>
      <c r="D5" s="62"/>
      <c r="E5" s="89" t="s">
        <v>7</v>
      </c>
      <c r="F5" s="90"/>
      <c r="G5" s="106" t="s">
        <v>8</v>
      </c>
      <c r="H5" s="61"/>
      <c r="I5" s="61"/>
      <c r="J5" s="61"/>
      <c r="K5" s="61"/>
      <c r="L5" s="61"/>
      <c r="M5" s="61"/>
      <c r="N5" s="62"/>
      <c r="O5" s="70" t="s">
        <v>9</v>
      </c>
    </row>
    <row r="6" spans="2:19" s="25" customFormat="1" ht="15" customHeight="1" x14ac:dyDescent="0.2">
      <c r="B6" s="63"/>
      <c r="C6" s="64"/>
      <c r="D6" s="65"/>
      <c r="E6" s="91"/>
      <c r="F6" s="92"/>
      <c r="G6" s="87" t="s">
        <v>10</v>
      </c>
      <c r="H6" s="88"/>
      <c r="I6" s="87" t="s">
        <v>11</v>
      </c>
      <c r="J6" s="88"/>
      <c r="K6" s="87" t="s">
        <v>12</v>
      </c>
      <c r="L6" s="88"/>
      <c r="M6" s="107" t="s">
        <v>13</v>
      </c>
      <c r="N6" s="107"/>
      <c r="O6" s="71"/>
      <c r="S6" s="32"/>
    </row>
    <row r="7" spans="2:19" s="2" customFormat="1" ht="15" customHeight="1" x14ac:dyDescent="0.2">
      <c r="B7" s="72" t="s">
        <v>14</v>
      </c>
      <c r="C7" s="68" t="s">
        <v>15</v>
      </c>
      <c r="D7" s="69"/>
      <c r="E7" s="93">
        <f>SUM(G7:K7)</f>
        <v>12046025975.68</v>
      </c>
      <c r="F7" s="94"/>
      <c r="G7" s="77">
        <v>8260781710.7200003</v>
      </c>
      <c r="H7" s="78"/>
      <c r="I7" s="77">
        <v>3731939490.4400001</v>
      </c>
      <c r="J7" s="78"/>
      <c r="K7" s="77">
        <v>53304774.520000003</v>
      </c>
      <c r="L7" s="78"/>
      <c r="M7" s="85" t="s">
        <v>16</v>
      </c>
      <c r="N7" s="86"/>
      <c r="O7" s="40"/>
      <c r="S7" s="33"/>
    </row>
    <row r="8" spans="2:19" s="2" customFormat="1" ht="15" customHeight="1" x14ac:dyDescent="0.2">
      <c r="B8" s="73"/>
      <c r="C8" s="68" t="s">
        <v>17</v>
      </c>
      <c r="D8" s="69"/>
      <c r="E8" s="93">
        <f>SUM(G8:K8)</f>
        <v>20371633978.43</v>
      </c>
      <c r="F8" s="94"/>
      <c r="G8" s="77">
        <v>12297243403.01</v>
      </c>
      <c r="H8" s="78"/>
      <c r="I8" s="77">
        <v>8012291110.2600002</v>
      </c>
      <c r="J8" s="78"/>
      <c r="K8" s="77">
        <v>62099465.159999996</v>
      </c>
      <c r="L8" s="78"/>
      <c r="M8" s="85" t="s">
        <v>16</v>
      </c>
      <c r="N8" s="86"/>
      <c r="O8" s="41"/>
    </row>
    <row r="9" spans="2:19" s="2" customFormat="1" ht="15" customHeight="1" x14ac:dyDescent="0.2">
      <c r="B9" s="73"/>
      <c r="C9" s="66" t="s">
        <v>18</v>
      </c>
      <c r="D9" s="67"/>
      <c r="E9" s="79">
        <f>E7+E8</f>
        <v>32417659954.110001</v>
      </c>
      <c r="F9" s="80"/>
      <c r="G9" s="79">
        <f>G7+G8</f>
        <v>20558025113.73</v>
      </c>
      <c r="H9" s="80"/>
      <c r="I9" s="79">
        <f>I7+I8</f>
        <v>11744230600.700001</v>
      </c>
      <c r="J9" s="80"/>
      <c r="K9" s="79">
        <f>K7+K8</f>
        <v>115404239.68000001</v>
      </c>
      <c r="L9" s="80"/>
      <c r="M9" s="79"/>
      <c r="N9" s="80"/>
      <c r="O9" s="42">
        <f>E9/E23</f>
        <v>0.48760098490016346</v>
      </c>
    </row>
    <row r="10" spans="2:19" s="2" customFormat="1" ht="15" customHeight="1" x14ac:dyDescent="0.2">
      <c r="B10" s="43"/>
      <c r="C10" s="44"/>
      <c r="D10" s="44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6"/>
      <c r="S10" s="33"/>
    </row>
    <row r="11" spans="2:19" ht="15" customHeight="1" x14ac:dyDescent="0.2">
      <c r="B11" s="74" t="s">
        <v>19</v>
      </c>
      <c r="C11" s="68" t="s">
        <v>15</v>
      </c>
      <c r="D11" s="69"/>
      <c r="E11" s="83">
        <f>G11+I11+K11</f>
        <v>19377176190.68</v>
      </c>
      <c r="F11" s="95"/>
      <c r="G11" s="77">
        <v>15846863188.33</v>
      </c>
      <c r="H11" s="78">
        <v>14663274.4</v>
      </c>
      <c r="I11" s="77">
        <v>3519674776.9000001</v>
      </c>
      <c r="J11" s="78">
        <v>3487426175.7399998</v>
      </c>
      <c r="K11" s="77">
        <v>10638225.449999999</v>
      </c>
      <c r="L11" s="78">
        <v>14663274.4</v>
      </c>
      <c r="M11" s="102" t="s">
        <v>16</v>
      </c>
      <c r="N11" s="103"/>
      <c r="O11" s="41"/>
      <c r="S11" s="34"/>
    </row>
    <row r="12" spans="2:19" ht="15" customHeight="1" x14ac:dyDescent="0.2">
      <c r="B12" s="75"/>
      <c r="C12" s="68" t="s">
        <v>17</v>
      </c>
      <c r="D12" s="69"/>
      <c r="E12" s="83">
        <f>G12+I12+K12</f>
        <v>11830983407.52</v>
      </c>
      <c r="F12" s="84">
        <v>12445588292.49</v>
      </c>
      <c r="G12" s="77">
        <v>9060348781.9599991</v>
      </c>
      <c r="H12" s="78">
        <v>14950889.720000001</v>
      </c>
      <c r="I12" s="77">
        <v>2761442329.6300001</v>
      </c>
      <c r="J12" s="78">
        <v>3005444249.9299998</v>
      </c>
      <c r="K12" s="77">
        <v>9192295.9299999997</v>
      </c>
      <c r="L12" s="78">
        <v>14950889.720000001</v>
      </c>
      <c r="M12" s="102" t="s">
        <v>16</v>
      </c>
      <c r="N12" s="103"/>
      <c r="O12" s="40"/>
    </row>
    <row r="13" spans="2:19" ht="15" customHeight="1" x14ac:dyDescent="0.2">
      <c r="B13" s="76"/>
      <c r="C13" s="66" t="s">
        <v>18</v>
      </c>
      <c r="D13" s="67"/>
      <c r="E13" s="79">
        <f>E11+E12</f>
        <v>31208159598.200001</v>
      </c>
      <c r="F13" s="80"/>
      <c r="G13" s="79">
        <f>G11+G12</f>
        <v>24907211970.290001</v>
      </c>
      <c r="H13" s="80"/>
      <c r="I13" s="79">
        <f>I11+I12</f>
        <v>6281117106.5300007</v>
      </c>
      <c r="J13" s="80"/>
      <c r="K13" s="79">
        <f>K11+K12</f>
        <v>19830521.379999999</v>
      </c>
      <c r="L13" s="80"/>
      <c r="M13" s="79" t="s">
        <v>16</v>
      </c>
      <c r="N13" s="80"/>
      <c r="O13" s="42">
        <f>E13/E23</f>
        <v>0.46940863031276692</v>
      </c>
    </row>
    <row r="14" spans="2:19" s="26" customFormat="1" ht="15" customHeight="1" x14ac:dyDescent="0.2">
      <c r="B14" s="47"/>
      <c r="C14" s="44"/>
      <c r="D14" s="44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6"/>
      <c r="S14" s="35"/>
    </row>
    <row r="15" spans="2:19" ht="15" customHeight="1" x14ac:dyDescent="0.2">
      <c r="B15" s="48" t="s">
        <v>20</v>
      </c>
      <c r="C15" s="110"/>
      <c r="D15" s="111"/>
      <c r="E15" s="81">
        <f>E9+E13</f>
        <v>63625819552.309998</v>
      </c>
      <c r="F15" s="82"/>
      <c r="G15" s="104">
        <f>G9+G13</f>
        <v>45465237084.020004</v>
      </c>
      <c r="H15" s="105"/>
      <c r="I15" s="104">
        <f>I9+I13</f>
        <v>18025347707.230003</v>
      </c>
      <c r="J15" s="105"/>
      <c r="K15" s="104">
        <f>K9+K13</f>
        <v>135234761.06</v>
      </c>
      <c r="L15" s="105"/>
      <c r="M15" s="104" t="s">
        <v>16</v>
      </c>
      <c r="N15" s="105"/>
      <c r="O15" s="49"/>
      <c r="S15" s="34"/>
    </row>
    <row r="16" spans="2:19" s="2" customFormat="1" ht="15" customHeight="1" x14ac:dyDescent="0.2">
      <c r="B16" s="50"/>
      <c r="C16" s="51"/>
      <c r="D16" s="51"/>
      <c r="E16" s="52"/>
      <c r="F16" s="52"/>
      <c r="G16" s="59"/>
      <c r="H16" s="59"/>
      <c r="I16" s="59"/>
      <c r="J16" s="59"/>
      <c r="K16" s="59"/>
      <c r="L16" s="59"/>
      <c r="M16" s="59"/>
      <c r="N16" s="59"/>
      <c r="O16" s="53"/>
    </row>
    <row r="17" spans="2:20" ht="15" customHeight="1" x14ac:dyDescent="0.2">
      <c r="B17" s="73" t="s">
        <v>21</v>
      </c>
      <c r="C17" s="68" t="s">
        <v>15</v>
      </c>
      <c r="D17" s="69"/>
      <c r="E17" s="83">
        <f>M17</f>
        <v>598931697.58000004</v>
      </c>
      <c r="F17" s="84"/>
      <c r="G17" s="85"/>
      <c r="H17" s="86"/>
      <c r="I17" s="85"/>
      <c r="J17" s="86"/>
      <c r="K17" s="85"/>
      <c r="L17" s="86"/>
      <c r="M17" s="77">
        <v>598931697.58000004</v>
      </c>
      <c r="N17" s="78">
        <v>251468545.38</v>
      </c>
      <c r="O17" s="41"/>
    </row>
    <row r="18" spans="2:20" ht="15" customHeight="1" x14ac:dyDescent="0.2">
      <c r="B18" s="73"/>
      <c r="C18" s="68" t="s">
        <v>17</v>
      </c>
      <c r="D18" s="69"/>
      <c r="E18" s="83">
        <f>M18</f>
        <v>2259240698.46</v>
      </c>
      <c r="F18" s="84"/>
      <c r="G18" s="85"/>
      <c r="H18" s="86"/>
      <c r="I18" s="85"/>
      <c r="J18" s="86"/>
      <c r="K18" s="85"/>
      <c r="L18" s="86"/>
      <c r="M18" s="77">
        <v>2259240698.46</v>
      </c>
      <c r="N18" s="78"/>
      <c r="O18" s="41"/>
    </row>
    <row r="19" spans="2:20" ht="15" customHeight="1" x14ac:dyDescent="0.2">
      <c r="B19" s="73"/>
      <c r="C19" s="66" t="s">
        <v>18</v>
      </c>
      <c r="D19" s="67"/>
      <c r="E19" s="79">
        <f>E17+E18</f>
        <v>2858172396.04</v>
      </c>
      <c r="F19" s="80"/>
      <c r="G19" s="79"/>
      <c r="H19" s="80"/>
      <c r="I19" s="79"/>
      <c r="J19" s="80"/>
      <c r="K19" s="79"/>
      <c r="L19" s="80"/>
      <c r="M19" s="79">
        <f>M17+M18</f>
        <v>2858172396.04</v>
      </c>
      <c r="N19" s="80"/>
      <c r="O19" s="42">
        <f>E19/E23</f>
        <v>4.2990384787069541E-2</v>
      </c>
    </row>
    <row r="20" spans="2:20" s="26" customFormat="1" ht="15" customHeight="1" x14ac:dyDescent="0.2">
      <c r="B20" s="54"/>
      <c r="C20" s="44"/>
      <c r="D20" s="44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6"/>
    </row>
    <row r="21" spans="2:20" ht="15" customHeight="1" x14ac:dyDescent="0.2">
      <c r="B21" s="73" t="s">
        <v>22</v>
      </c>
      <c r="C21" s="68" t="s">
        <v>15</v>
      </c>
      <c r="D21" s="69"/>
      <c r="E21" s="93">
        <f>E7+E11+E17</f>
        <v>32022133863.940002</v>
      </c>
      <c r="F21" s="94"/>
      <c r="G21" s="93">
        <f>G7+G11+G17</f>
        <v>24107644899.049999</v>
      </c>
      <c r="H21" s="94"/>
      <c r="I21" s="93">
        <f>I7+I11+I17</f>
        <v>7251614267.3400002</v>
      </c>
      <c r="J21" s="94"/>
      <c r="K21" s="93">
        <f>K7+K11+K17</f>
        <v>63942999.969999999</v>
      </c>
      <c r="L21" s="94"/>
      <c r="M21" s="108">
        <f>+M17</f>
        <v>598931697.58000004</v>
      </c>
      <c r="N21" s="109"/>
      <c r="O21" s="41"/>
    </row>
    <row r="22" spans="2:20" ht="15" customHeight="1" x14ac:dyDescent="0.2">
      <c r="B22" s="73"/>
      <c r="C22" s="68" t="s">
        <v>17</v>
      </c>
      <c r="D22" s="69"/>
      <c r="E22" s="93">
        <f>E8+E12+E18</f>
        <v>34461858084.410004</v>
      </c>
      <c r="F22" s="94"/>
      <c r="G22" s="93">
        <f>G8+G12+G18</f>
        <v>21357592184.970001</v>
      </c>
      <c r="H22" s="94"/>
      <c r="I22" s="93">
        <f>I8+I12+I18</f>
        <v>10773733439.889999</v>
      </c>
      <c r="J22" s="94"/>
      <c r="K22" s="93">
        <f>K8+K12+K18</f>
        <v>71291761.090000004</v>
      </c>
      <c r="L22" s="94"/>
      <c r="M22" s="108">
        <f>M18</f>
        <v>2259240698.46</v>
      </c>
      <c r="N22" s="109">
        <v>1563040059.3900001</v>
      </c>
      <c r="O22" s="41"/>
    </row>
    <row r="23" spans="2:20" ht="15" customHeight="1" x14ac:dyDescent="0.2">
      <c r="B23" s="73"/>
      <c r="C23" s="66" t="s">
        <v>18</v>
      </c>
      <c r="D23" s="67"/>
      <c r="E23" s="98">
        <f>E21+E22</f>
        <v>66483991948.350006</v>
      </c>
      <c r="F23" s="99"/>
      <c r="G23" s="98">
        <f>G21+G22</f>
        <v>45465237084.020004</v>
      </c>
      <c r="H23" s="99"/>
      <c r="I23" s="98">
        <f>I21+I22</f>
        <v>18025347707.23</v>
      </c>
      <c r="J23" s="99"/>
      <c r="K23" s="98">
        <f>K21+K22</f>
        <v>135234761.06</v>
      </c>
      <c r="L23" s="99"/>
      <c r="M23" s="98">
        <f>M21+M22</f>
        <v>2858172396.04</v>
      </c>
      <c r="N23" s="99"/>
      <c r="O23" s="42">
        <f>O9+O13+O19</f>
        <v>0.99999999999999989</v>
      </c>
    </row>
    <row r="24" spans="2:20" ht="15" customHeight="1" thickBot="1" x14ac:dyDescent="0.25">
      <c r="B24" s="113" t="s">
        <v>9</v>
      </c>
      <c r="C24" s="114"/>
      <c r="D24" s="115"/>
      <c r="E24" s="96">
        <f>G24+I24+K24+M24</f>
        <v>1</v>
      </c>
      <c r="F24" s="97"/>
      <c r="G24" s="100">
        <f>G23/E23</f>
        <v>0.68385239441309387</v>
      </c>
      <c r="H24" s="101"/>
      <c r="I24" s="100">
        <f>I23/E23</f>
        <v>0.27112312571774433</v>
      </c>
      <c r="J24" s="101"/>
      <c r="K24" s="100">
        <f>K23/E23</f>
        <v>2.0340950820922576E-3</v>
      </c>
      <c r="L24" s="101"/>
      <c r="M24" s="100">
        <f>M23/E23</f>
        <v>4.2990384787069541E-2</v>
      </c>
      <c r="N24" s="101"/>
      <c r="O24" s="55"/>
      <c r="R24" s="20"/>
      <c r="S24" s="56"/>
    </row>
    <row r="25" spans="2:20" ht="15" customHeight="1" x14ac:dyDescent="0.2">
      <c r="B25" s="27" t="s">
        <v>23</v>
      </c>
      <c r="C25" s="27"/>
      <c r="D25" s="27"/>
      <c r="E25" s="28"/>
      <c r="F25" s="28"/>
      <c r="G25" s="27"/>
      <c r="H25" s="27"/>
      <c r="I25" s="27"/>
      <c r="J25" s="27"/>
      <c r="K25" s="27"/>
      <c r="L25" s="27"/>
      <c r="M25" s="27"/>
      <c r="N25" s="27"/>
      <c r="O25" s="29"/>
    </row>
    <row r="26" spans="2:20" ht="15" customHeight="1" x14ac:dyDescent="0.2">
      <c r="E26" s="20"/>
      <c r="F26" s="20"/>
      <c r="G26" s="30"/>
      <c r="H26" s="30"/>
      <c r="I26" s="30"/>
      <c r="J26" s="30"/>
      <c r="K26" s="30"/>
      <c r="L26" s="30"/>
      <c r="T26" s="36"/>
    </row>
    <row r="27" spans="2:20" ht="15" customHeight="1" x14ac:dyDescent="0.2">
      <c r="E27" s="20"/>
    </row>
    <row r="29" spans="2:20" s="27" customFormat="1" ht="15.75" customHeight="1" x14ac:dyDescent="0.2">
      <c r="B29" s="37" t="s">
        <v>24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S29" s="38"/>
    </row>
    <row r="30" spans="2:20" s="27" customFormat="1" ht="15" customHeight="1" thickBot="1" x14ac:dyDescent="0.25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112" t="s">
        <v>0</v>
      </c>
      <c r="P30" s="112"/>
    </row>
    <row r="31" spans="2:20" s="2" customFormat="1" ht="15" customHeight="1" x14ac:dyDescent="0.2">
      <c r="B31" s="6" t="s">
        <v>1</v>
      </c>
      <c r="C31" s="7">
        <v>1993</v>
      </c>
      <c r="D31" s="7">
        <v>1994</v>
      </c>
      <c r="E31" s="7">
        <v>1995</v>
      </c>
      <c r="F31" s="7">
        <v>1996</v>
      </c>
      <c r="G31" s="7">
        <v>1997</v>
      </c>
      <c r="H31" s="8">
        <v>1998</v>
      </c>
      <c r="I31" s="7">
        <v>1999</v>
      </c>
      <c r="J31" s="7">
        <v>2000</v>
      </c>
      <c r="K31" s="7">
        <v>2001</v>
      </c>
      <c r="L31" s="7">
        <v>2002</v>
      </c>
      <c r="M31" s="7">
        <v>2003</v>
      </c>
      <c r="N31" s="7">
        <v>2004</v>
      </c>
      <c r="O31" s="7">
        <v>2005</v>
      </c>
      <c r="P31" s="18">
        <v>2006</v>
      </c>
    </row>
    <row r="32" spans="2:20" s="2" customFormat="1" ht="15" customHeight="1" x14ac:dyDescent="0.2">
      <c r="B32" s="9" t="s">
        <v>2</v>
      </c>
      <c r="C32" s="4">
        <v>222</v>
      </c>
      <c r="D32" s="4">
        <v>3941</v>
      </c>
      <c r="E32" s="4">
        <v>8268</v>
      </c>
      <c r="F32" s="4">
        <v>15490</v>
      </c>
      <c r="G32" s="4">
        <v>24355</v>
      </c>
      <c r="H32" s="4">
        <v>33987</v>
      </c>
      <c r="I32" s="4">
        <v>42530</v>
      </c>
      <c r="J32" s="4">
        <v>50747</v>
      </c>
      <c r="K32" s="4">
        <v>56932</v>
      </c>
      <c r="L32" s="4">
        <v>60318.588249259992</v>
      </c>
      <c r="M32" s="4">
        <v>63070.589479959999</v>
      </c>
      <c r="N32" s="4">
        <v>62941</v>
      </c>
      <c r="O32" s="4">
        <v>62493</v>
      </c>
      <c r="P32" s="19">
        <v>62142</v>
      </c>
    </row>
    <row r="33" spans="2:16" s="2" customFormat="1" ht="15" customHeight="1" x14ac:dyDescent="0.2">
      <c r="B33" s="10" t="s">
        <v>3</v>
      </c>
      <c r="C33" s="11">
        <v>1714</v>
      </c>
      <c r="D33" s="11">
        <v>4485</v>
      </c>
      <c r="E33" s="11">
        <v>10142</v>
      </c>
      <c r="F33" s="11">
        <v>17973</v>
      </c>
      <c r="G33" s="11">
        <v>26879</v>
      </c>
      <c r="H33" s="11">
        <v>35823</v>
      </c>
      <c r="I33" s="11">
        <v>44837</v>
      </c>
      <c r="J33" s="11">
        <v>52646</v>
      </c>
      <c r="K33" s="11">
        <v>58550</v>
      </c>
      <c r="L33" s="11">
        <v>60805.60491337</v>
      </c>
      <c r="M33" s="11">
        <v>63203</v>
      </c>
      <c r="N33" s="11">
        <v>62297</v>
      </c>
      <c r="O33" s="11">
        <v>62722</v>
      </c>
      <c r="P33" s="16">
        <v>61492</v>
      </c>
    </row>
    <row r="34" spans="2:16" s="2" customFormat="1" ht="15" customHeight="1" x14ac:dyDescent="0.2">
      <c r="B34" s="9" t="s">
        <v>4</v>
      </c>
      <c r="C34" s="4">
        <v>2291</v>
      </c>
      <c r="D34" s="4">
        <v>5699</v>
      </c>
      <c r="E34" s="4">
        <v>11939</v>
      </c>
      <c r="F34" s="4">
        <v>19841</v>
      </c>
      <c r="G34" s="4">
        <v>29117</v>
      </c>
      <c r="H34" s="4">
        <v>37869</v>
      </c>
      <c r="I34" s="4">
        <v>47310</v>
      </c>
      <c r="J34" s="4">
        <v>54495</v>
      </c>
      <c r="K34" s="4">
        <v>59775</v>
      </c>
      <c r="L34" s="4">
        <v>62007.909316489997</v>
      </c>
      <c r="M34" s="4">
        <v>62930</v>
      </c>
      <c r="N34" s="4">
        <v>62471</v>
      </c>
      <c r="O34" s="4">
        <v>62930</v>
      </c>
      <c r="P34" s="19">
        <v>60894</v>
      </c>
    </row>
    <row r="35" spans="2:16" s="2" customFormat="1" ht="15" customHeight="1" thickBot="1" x14ac:dyDescent="0.25">
      <c r="B35" s="12" t="s">
        <v>5</v>
      </c>
      <c r="C35" s="13">
        <v>3145</v>
      </c>
      <c r="D35" s="13">
        <v>7049</v>
      </c>
      <c r="E35" s="13">
        <v>13762</v>
      </c>
      <c r="F35" s="13">
        <v>21985</v>
      </c>
      <c r="G35" s="13">
        <v>32564</v>
      </c>
      <c r="H35" s="13">
        <v>39854</v>
      </c>
      <c r="I35" s="13">
        <v>49127</v>
      </c>
      <c r="J35" s="13">
        <v>55850</v>
      </c>
      <c r="K35" s="13">
        <v>60638.460358020006</v>
      </c>
      <c r="L35" s="13">
        <v>61749</v>
      </c>
      <c r="M35" s="13">
        <v>63754</v>
      </c>
      <c r="N35" s="13">
        <v>61977</v>
      </c>
      <c r="O35" s="13">
        <v>62180</v>
      </c>
      <c r="P35" s="17">
        <v>59721</v>
      </c>
    </row>
    <row r="36" spans="2:16" s="2" customFormat="1" ht="15" customHeight="1" thickBot="1" x14ac:dyDescent="0.25"/>
    <row r="37" spans="2:16" ht="15" customHeight="1" x14ac:dyDescent="0.2">
      <c r="B37" s="6" t="s">
        <v>1</v>
      </c>
      <c r="C37" s="7">
        <v>2007</v>
      </c>
      <c r="D37" s="7">
        <v>2008</v>
      </c>
      <c r="E37" s="7">
        <v>2009</v>
      </c>
      <c r="F37" s="7">
        <v>2010</v>
      </c>
      <c r="G37" s="7">
        <v>2011</v>
      </c>
      <c r="H37" s="14">
        <v>2012</v>
      </c>
      <c r="I37" s="14">
        <v>2013</v>
      </c>
      <c r="J37" s="14">
        <v>2014</v>
      </c>
      <c r="K37" s="7">
        <v>2015</v>
      </c>
      <c r="L37" s="7">
        <v>2016</v>
      </c>
      <c r="M37" s="7">
        <v>2017</v>
      </c>
      <c r="N37" s="7">
        <v>2018</v>
      </c>
      <c r="O37" s="7">
        <v>2019</v>
      </c>
      <c r="P37" s="21">
        <v>2020</v>
      </c>
    </row>
    <row r="38" spans="2:16" ht="15" customHeight="1" x14ac:dyDescent="0.2">
      <c r="B38" s="15" t="s">
        <v>2</v>
      </c>
      <c r="C38" s="5">
        <v>59252.672380779899</v>
      </c>
      <c r="D38" s="5">
        <v>57393.953702550003</v>
      </c>
      <c r="E38" s="5">
        <v>63159.483734870002</v>
      </c>
      <c r="F38" s="5">
        <v>60060.378697990003</v>
      </c>
      <c r="G38" s="5">
        <v>60679.459079699998</v>
      </c>
      <c r="H38" s="5">
        <v>61589.381842139999</v>
      </c>
      <c r="I38" s="5">
        <v>63207.207034300001</v>
      </c>
      <c r="J38" s="5">
        <v>63751.888847770002</v>
      </c>
      <c r="K38" s="4">
        <v>64153.371160839997</v>
      </c>
      <c r="L38" s="4">
        <v>61282.18376344</v>
      </c>
      <c r="M38" s="4">
        <v>59896.905582550004</v>
      </c>
      <c r="N38" s="4">
        <f>59434.98553663</f>
        <v>59434.985536630003</v>
      </c>
      <c r="O38" s="4">
        <v>60064.097807129998</v>
      </c>
      <c r="P38" s="22">
        <v>58250.94204301</v>
      </c>
    </row>
    <row r="39" spans="2:16" ht="15" customHeight="1" x14ac:dyDescent="0.2">
      <c r="B39" s="10" t="s">
        <v>3</v>
      </c>
      <c r="C39" s="11">
        <v>58702.139117749997</v>
      </c>
      <c r="D39" s="11">
        <v>56783.640900209903</v>
      </c>
      <c r="E39" s="11">
        <v>59925.355875059897</v>
      </c>
      <c r="F39" s="11">
        <v>60068.23251301</v>
      </c>
      <c r="G39" s="11">
        <v>61034.362505140001</v>
      </c>
      <c r="H39" s="11">
        <v>62305.31249235</v>
      </c>
      <c r="I39" s="11">
        <v>63145.32657248</v>
      </c>
      <c r="J39" s="11">
        <v>64321.608496870002</v>
      </c>
      <c r="K39" s="11">
        <v>63169.835174749998</v>
      </c>
      <c r="L39" s="11">
        <v>61144.651179410001</v>
      </c>
      <c r="M39" s="11">
        <v>59904.875790309998</v>
      </c>
      <c r="N39" s="11">
        <v>59538.065517499999</v>
      </c>
      <c r="O39" s="11">
        <v>59518.601759849997</v>
      </c>
      <c r="P39" s="23">
        <v>57048.592106099997</v>
      </c>
    </row>
    <row r="40" spans="2:16" ht="15" customHeight="1" x14ac:dyDescent="0.2">
      <c r="B40" s="15" t="s">
        <v>4</v>
      </c>
      <c r="C40" s="5">
        <v>58765.581404379998</v>
      </c>
      <c r="D40" s="5">
        <v>56280.254653099902</v>
      </c>
      <c r="E40" s="5">
        <v>60176.625155549998</v>
      </c>
      <c r="F40" s="5">
        <v>60716.301518389999</v>
      </c>
      <c r="G40" s="5">
        <v>61729.462648350003</v>
      </c>
      <c r="H40" s="5">
        <v>63206.184674559998</v>
      </c>
      <c r="I40" s="5">
        <v>63866.802647099998</v>
      </c>
      <c r="J40" s="5">
        <v>64378.55378283</v>
      </c>
      <c r="K40" s="4">
        <v>62731.971881580001</v>
      </c>
      <c r="L40" s="4">
        <v>60930.704716699998</v>
      </c>
      <c r="M40" s="4">
        <v>60012.96628049</v>
      </c>
      <c r="N40" s="4">
        <v>59927.113099260001</v>
      </c>
      <c r="O40" s="4">
        <v>59281.309798629998</v>
      </c>
      <c r="P40" s="22">
        <v>58048.200656929999</v>
      </c>
    </row>
    <row r="41" spans="2:16" ht="15" customHeight="1" thickBot="1" x14ac:dyDescent="0.25">
      <c r="B41" s="12" t="s">
        <v>5</v>
      </c>
      <c r="C41" s="13">
        <v>57488.368621069996</v>
      </c>
      <c r="D41" s="13">
        <v>55797.4504726999</v>
      </c>
      <c r="E41" s="13">
        <v>59713.030024510001</v>
      </c>
      <c r="F41" s="13">
        <v>60092.39601638</v>
      </c>
      <c r="G41" s="13">
        <v>61310.986536169999</v>
      </c>
      <c r="H41" s="13">
        <v>62526.044997739999</v>
      </c>
      <c r="I41" s="13">
        <v>63378.11065088</v>
      </c>
      <c r="J41" s="13">
        <v>63867.115628959997</v>
      </c>
      <c r="K41" s="13">
        <v>61276.079763060014</v>
      </c>
      <c r="L41" s="13">
        <v>59957.423131449999</v>
      </c>
      <c r="M41" s="13">
        <v>59233.638444880002</v>
      </c>
      <c r="N41" s="13">
        <v>58750.507498519997</v>
      </c>
      <c r="O41" s="13">
        <v>57113.163449090003</v>
      </c>
      <c r="P41" s="24">
        <v>57281.564253899996</v>
      </c>
    </row>
    <row r="42" spans="2:16" ht="15" customHeight="1" thickBot="1" x14ac:dyDescent="0.25"/>
    <row r="43" spans="2:16" ht="15" customHeight="1" x14ac:dyDescent="0.2">
      <c r="B43" s="6" t="s">
        <v>1</v>
      </c>
      <c r="C43" s="7">
        <v>2021</v>
      </c>
      <c r="D43" s="7">
        <v>2022</v>
      </c>
      <c r="E43" s="7">
        <v>2023</v>
      </c>
      <c r="F43" s="7">
        <v>2024</v>
      </c>
      <c r="G43" s="21">
        <v>2025</v>
      </c>
      <c r="H43" s="57"/>
    </row>
    <row r="44" spans="2:16" ht="15" customHeight="1" x14ac:dyDescent="0.2">
      <c r="B44" s="9" t="s">
        <v>2</v>
      </c>
      <c r="C44" s="5">
        <v>57615</v>
      </c>
      <c r="D44" s="5">
        <v>57932.250998670002</v>
      </c>
      <c r="E44" s="5">
        <v>59421.390463609998</v>
      </c>
      <c r="F44" s="5">
        <v>62825.842369530001</v>
      </c>
      <c r="G44" s="58">
        <v>66483.991948350013</v>
      </c>
      <c r="H44" s="57"/>
    </row>
    <row r="45" spans="2:16" ht="15" customHeight="1" x14ac:dyDescent="0.2">
      <c r="B45" s="10" t="s">
        <v>3</v>
      </c>
      <c r="C45" s="11">
        <v>57740.130226759997</v>
      </c>
      <c r="D45" s="11">
        <v>57808.476834169996</v>
      </c>
      <c r="E45" s="11">
        <v>60982.145877579998</v>
      </c>
      <c r="F45" s="11">
        <v>63884.391015030014</v>
      </c>
      <c r="G45" s="23"/>
    </row>
    <row r="46" spans="2:16" ht="15" customHeight="1" x14ac:dyDescent="0.2">
      <c r="B46" s="9" t="s">
        <v>4</v>
      </c>
      <c r="C46" s="5">
        <v>58215.77574117</v>
      </c>
      <c r="D46" s="5">
        <v>58378.549977369999</v>
      </c>
      <c r="E46" s="5">
        <v>61321.897119209993</v>
      </c>
      <c r="F46" s="5">
        <v>65191.649549720001</v>
      </c>
      <c r="G46" s="22"/>
    </row>
    <row r="47" spans="2:16" ht="15" customHeight="1" thickBot="1" x14ac:dyDescent="0.25">
      <c r="B47" s="12" t="s">
        <v>5</v>
      </c>
      <c r="C47" s="13">
        <v>57599.76393329</v>
      </c>
      <c r="D47" s="13">
        <v>58759.000120919998</v>
      </c>
      <c r="E47" s="13">
        <v>61516.452019999997</v>
      </c>
      <c r="F47" s="13">
        <v>65079.17729372</v>
      </c>
      <c r="G47" s="24"/>
    </row>
  </sheetData>
  <mergeCells count="97">
    <mergeCell ref="O30:P30"/>
    <mergeCell ref="B24:D24"/>
    <mergeCell ref="M23:N23"/>
    <mergeCell ref="M24:N24"/>
    <mergeCell ref="K23:L23"/>
    <mergeCell ref="K24:L24"/>
    <mergeCell ref="I23:J23"/>
    <mergeCell ref="I24:J24"/>
    <mergeCell ref="B21:B23"/>
    <mergeCell ref="C23:D23"/>
    <mergeCell ref="C7:D7"/>
    <mergeCell ref="C8:D8"/>
    <mergeCell ref="C9:D9"/>
    <mergeCell ref="C11:D11"/>
    <mergeCell ref="C12:D12"/>
    <mergeCell ref="C13:D13"/>
    <mergeCell ref="C15:D15"/>
    <mergeCell ref="C17:D17"/>
    <mergeCell ref="M15:N15"/>
    <mergeCell ref="M17:N17"/>
    <mergeCell ref="I13:J13"/>
    <mergeCell ref="I15:J15"/>
    <mergeCell ref="I17:J17"/>
    <mergeCell ref="G15:H15"/>
    <mergeCell ref="M18:N18"/>
    <mergeCell ref="M19:N19"/>
    <mergeCell ref="C18:D18"/>
    <mergeCell ref="M21:N21"/>
    <mergeCell ref="M22:N22"/>
    <mergeCell ref="K18:L18"/>
    <mergeCell ref="K19:L19"/>
    <mergeCell ref="K21:L21"/>
    <mergeCell ref="K22:L22"/>
    <mergeCell ref="I22:J22"/>
    <mergeCell ref="I18:J18"/>
    <mergeCell ref="I19:J19"/>
    <mergeCell ref="I21:J21"/>
    <mergeCell ref="G19:H19"/>
    <mergeCell ref="G18:H18"/>
    <mergeCell ref="C22:D22"/>
    <mergeCell ref="G5:N5"/>
    <mergeCell ref="M6:N6"/>
    <mergeCell ref="M7:N7"/>
    <mergeCell ref="M8:N8"/>
    <mergeCell ref="M9:N9"/>
    <mergeCell ref="K7:L7"/>
    <mergeCell ref="K6:L6"/>
    <mergeCell ref="K8:L8"/>
    <mergeCell ref="K9:L9"/>
    <mergeCell ref="I9:J9"/>
    <mergeCell ref="I6:J6"/>
    <mergeCell ref="I7:J7"/>
    <mergeCell ref="I8:J8"/>
    <mergeCell ref="M11:N11"/>
    <mergeCell ref="M12:N12"/>
    <mergeCell ref="M13:N13"/>
    <mergeCell ref="K15:L15"/>
    <mergeCell ref="K17:L17"/>
    <mergeCell ref="K11:L11"/>
    <mergeCell ref="K12:L12"/>
    <mergeCell ref="K13:L13"/>
    <mergeCell ref="I11:J11"/>
    <mergeCell ref="I12:J12"/>
    <mergeCell ref="G12:H12"/>
    <mergeCell ref="G13:H13"/>
    <mergeCell ref="E24:F24"/>
    <mergeCell ref="G21:H21"/>
    <mergeCell ref="G22:H22"/>
    <mergeCell ref="G23:H23"/>
    <mergeCell ref="G24:H24"/>
    <mergeCell ref="E12:F12"/>
    <mergeCell ref="E13:F13"/>
    <mergeCell ref="E19:F19"/>
    <mergeCell ref="E21:F21"/>
    <mergeCell ref="E22:F22"/>
    <mergeCell ref="E23:F23"/>
    <mergeCell ref="E5:F6"/>
    <mergeCell ref="E7:F7"/>
    <mergeCell ref="E8:F8"/>
    <mergeCell ref="E9:F9"/>
    <mergeCell ref="E11:F11"/>
    <mergeCell ref="B5:D6"/>
    <mergeCell ref="C19:D19"/>
    <mergeCell ref="C21:D21"/>
    <mergeCell ref="O5:O6"/>
    <mergeCell ref="B7:B9"/>
    <mergeCell ref="B11:B13"/>
    <mergeCell ref="B17:B19"/>
    <mergeCell ref="G7:H7"/>
    <mergeCell ref="G8:H8"/>
    <mergeCell ref="G9:H9"/>
    <mergeCell ref="G11:H11"/>
    <mergeCell ref="E15:F15"/>
    <mergeCell ref="E17:F17"/>
    <mergeCell ref="E18:F18"/>
    <mergeCell ref="G17:H17"/>
    <mergeCell ref="G6:H6"/>
  </mergeCells>
  <phoneticPr fontId="0" type="noConversion"/>
  <printOptions horizontalCentered="1"/>
  <pageMargins left="0" right="0" top="1.3055208333333332" bottom="0.19685039370078741" header="0.19685039370078741" footer="0.19685039370078741"/>
  <pageSetup paperSize="9" scale="83" fitToHeight="2" orientation="landscape" r:id="rId1"/>
  <headerFooter differentFirst="1" scaleWithDoc="0">
    <oddHeader>&amp;L&amp;G</oddHeader>
    <firstHeader>&amp;L&amp;G</firstHeader>
  </headerFooter>
  <rowBreaks count="1" manualBreakCount="1">
    <brk id="27" max="15" man="1"/>
  </rowBreaks>
  <customProperties>
    <customPr name="_pios_id" r:id="rId2"/>
  </customProperties>
  <legacyDrawingHF r:id="rId3"/>
  <webPublishItems count="1">
    <webPublishItem id="27959" divId="POCET-A-PRUMERNE-VYSE-DUCHODU-2Q2009_27959" sourceType="sheet" destinationFile="\\sixu6\home$\xxburja2\Statistiky na web\DP\POCET-A-PRUMERNE-VYSE-DUCHODU-2Q200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1.Q 2025</vt:lpstr>
      <vt:lpstr>'1.Q 2025'!Oblast_tisku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Sovova</dc:creator>
  <cp:lastModifiedBy>Jansa Michal (ČSSZ 61)</cp:lastModifiedBy>
  <cp:lastPrinted>2024-05-03T12:04:29Z</cp:lastPrinted>
  <dcterms:created xsi:type="dcterms:W3CDTF">2004-09-09T09:31:43Z</dcterms:created>
  <dcterms:modified xsi:type="dcterms:W3CDTF">2025-04-24T07:46:02Z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web2Q_2018-STAV POHLEDAVEK-1993-2018.xlsx</vt:lpwstr>
  </property>
  <property fmtid="{D5CDD505-2E9C-101B-9397-08002B2CF9AE}" pid="3" name="CustomUiType">
    <vt:lpwstr>2</vt:lpwstr>
  </property>
</Properties>
</file>