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xhnulud\Desktop\39-2019 Fodermayerův pavilon\"/>
    </mc:Choice>
  </mc:AlternateContent>
  <bookViews>
    <workbookView xWindow="0" yWindow="0" windowWidth="28800" windowHeight="11835" activeTab="6"/>
  </bookViews>
  <sheets>
    <sheet name="Rekapitulace stavby" sheetId="1" r:id="rId1"/>
    <sheet name="1 - Stavební část" sheetId="9" r:id="rId2"/>
    <sheet name="2 - Vytápění" sheetId="2" r:id="rId3"/>
    <sheet name="3 - Vzduchotec..." sheetId="3" r:id="rId4"/>
    <sheet name="4 - Zdravotně ..." sheetId="4" r:id="rId5"/>
    <sheet name="5 - Silnoproud..." sheetId="5" r:id="rId6"/>
    <sheet name="6 - Slaboproud..." sheetId="6" r:id="rId7"/>
  </sheets>
  <externalReferences>
    <externalReference r:id="rId8"/>
  </externalReferences>
  <definedNames>
    <definedName name="_xlnm.Print_Titles" localSheetId="1">'1 - Stavební část'!$119:$119</definedName>
    <definedName name="_xlnm.Print_Titles" localSheetId="2">'2 - Vytápění'!$118:$118</definedName>
    <definedName name="_xlnm.Print_Titles" localSheetId="3">'3 - Vzduchotec...'!$112:$112</definedName>
    <definedName name="_xlnm.Print_Titles" localSheetId="4">'4 - Zdravotně ...'!$123:$123</definedName>
    <definedName name="_xlnm.Print_Titles" localSheetId="5">'5 - Silnoproud...'!$112:$112</definedName>
    <definedName name="_xlnm.Print_Titles" localSheetId="6">'6 - Slaboproud...'!$112:$112</definedName>
    <definedName name="_xlnm.Print_Titles" localSheetId="0">'Rekapitulace stavby'!$85:$85</definedName>
    <definedName name="_xlnm.Print_Area" localSheetId="1">'1 - Stavební část'!$C$4:$Q$70,'1 - Stavební část'!$C$76:$Q$103,'1 - Stavební část'!$C$109:$Q$408</definedName>
    <definedName name="_xlnm.Print_Area" localSheetId="2">'2 - Vytápění'!$C$4:$Q$70,'2 - Vytápění'!$C$76:$Q$102,'2 - Vytápění'!$C$108:$Q$242</definedName>
    <definedName name="_xlnm.Print_Area" localSheetId="3">'3 - Vzduchotec...'!$C$4:$Q$70,'3 - Vzduchotec...'!$C$76:$Q$96,'3 - Vzduchotec...'!$C$102:$Q$251</definedName>
    <definedName name="_xlnm.Print_Area" localSheetId="4">'4 - Zdravotně ...'!$C$4:$Q$70,'4 - Zdravotně ...'!$C$76:$Q$107,'4 - Zdravotně ...'!$C$113:$Q$792</definedName>
    <definedName name="_xlnm.Print_Area" localSheetId="5">'5 - Silnoproud...'!$C$4:$Q$70,'5 - Silnoproud...'!$C$76:$Q$96,'5 - Silnoproud...'!$C$102:$Q$268</definedName>
    <definedName name="_xlnm.Print_Area" localSheetId="6">'6 - Slaboproud...'!$C$4:$Q$70,'6 - Slaboproud...'!$C$76:$Q$96,'6 - Slaboproud...'!$C$102:$Q$206</definedName>
    <definedName name="_xlnm.Print_Area" localSheetId="0">'Rekapitulace stavby'!$C$4:$AP$70,'Rekapitulace stavby'!$C$76:$AP$97</definedName>
  </definedNames>
  <calcPr calcId="162913"/>
</workbook>
</file>

<file path=xl/calcChain.xml><?xml version="1.0" encoding="utf-8"?>
<calcChain xmlns="http://schemas.openxmlformats.org/spreadsheetml/2006/main">
  <c r="AN95" i="1" l="1"/>
  <c r="BK402" i="9" l="1"/>
  <c r="BI402" i="9"/>
  <c r="BH402" i="9"/>
  <c r="BG402" i="9"/>
  <c r="BF402" i="9"/>
  <c r="AA402" i="9"/>
  <c r="AA400" i="9" s="1"/>
  <c r="Y402" i="9"/>
  <c r="Y400" i="9" s="1"/>
  <c r="W402" i="9"/>
  <c r="N402" i="9"/>
  <c r="BE402" i="9" s="1"/>
  <c r="BK401" i="9"/>
  <c r="BK400" i="9" s="1"/>
  <c r="N400" i="9" s="1"/>
  <c r="N99" i="9" s="1"/>
  <c r="BI401" i="9"/>
  <c r="BH401" i="9"/>
  <c r="BG401" i="9"/>
  <c r="BF401" i="9"/>
  <c r="AA401" i="9"/>
  <c r="Y401" i="9"/>
  <c r="W401" i="9"/>
  <c r="N401" i="9"/>
  <c r="BE401" i="9" s="1"/>
  <c r="W400" i="9"/>
  <c r="BK399" i="9"/>
  <c r="BK380" i="9" s="1"/>
  <c r="N380" i="9" s="1"/>
  <c r="N98" i="9" s="1"/>
  <c r="BI399" i="9"/>
  <c r="BH399" i="9"/>
  <c r="BG399" i="9"/>
  <c r="BF399" i="9"/>
  <c r="AA399" i="9"/>
  <c r="Y399" i="9"/>
  <c r="W399" i="9"/>
  <c r="N399" i="9"/>
  <c r="BE399" i="9" s="1"/>
  <c r="BK396" i="9"/>
  <c r="BI396" i="9"/>
  <c r="BH396" i="9"/>
  <c r="BG396" i="9"/>
  <c r="BF396" i="9"/>
  <c r="AA396" i="9"/>
  <c r="Y396" i="9"/>
  <c r="Y380" i="9" s="1"/>
  <c r="W396" i="9"/>
  <c r="W380" i="9" s="1"/>
  <c r="N396" i="9"/>
  <c r="BE396" i="9" s="1"/>
  <c r="BK381" i="9"/>
  <c r="BI381" i="9"/>
  <c r="BH381" i="9"/>
  <c r="BG381" i="9"/>
  <c r="BF381" i="9"/>
  <c r="AA381" i="9"/>
  <c r="AA380" i="9" s="1"/>
  <c r="Y381" i="9"/>
  <c r="W381" i="9"/>
  <c r="N381" i="9"/>
  <c r="BE381" i="9" s="1"/>
  <c r="BK360" i="9"/>
  <c r="AA360" i="9"/>
  <c r="Y360" i="9"/>
  <c r="W360" i="9"/>
  <c r="N360" i="9"/>
  <c r="BK359" i="9"/>
  <c r="BI359" i="9"/>
  <c r="BH359" i="9"/>
  <c r="BG359" i="9"/>
  <c r="BF359" i="9"/>
  <c r="AA359" i="9"/>
  <c r="Y359" i="9"/>
  <c r="W359" i="9"/>
  <c r="N359" i="9"/>
  <c r="BE359" i="9" s="1"/>
  <c r="BK352" i="9"/>
  <c r="BI352" i="9"/>
  <c r="BH352" i="9"/>
  <c r="BG352" i="9"/>
  <c r="BF352" i="9"/>
  <c r="AA352" i="9"/>
  <c r="Y352" i="9"/>
  <c r="W352" i="9"/>
  <c r="N352" i="9"/>
  <c r="BE352" i="9" s="1"/>
  <c r="BK351" i="9"/>
  <c r="BI351" i="9"/>
  <c r="BH351" i="9"/>
  <c r="BG351" i="9"/>
  <c r="BF351" i="9"/>
  <c r="AA351" i="9"/>
  <c r="Y351" i="9"/>
  <c r="W351" i="9"/>
  <c r="N351" i="9"/>
  <c r="BE351" i="9" s="1"/>
  <c r="BK350" i="9"/>
  <c r="BI350" i="9"/>
  <c r="BH350" i="9"/>
  <c r="BG350" i="9"/>
  <c r="BF350" i="9"/>
  <c r="AA350" i="9"/>
  <c r="Y350" i="9"/>
  <c r="Y348" i="9" s="1"/>
  <c r="W350" i="9"/>
  <c r="W348" i="9" s="1"/>
  <c r="W325" i="9" s="1"/>
  <c r="N350" i="9"/>
  <c r="BE350" i="9" s="1"/>
  <c r="BK349" i="9"/>
  <c r="BI349" i="9"/>
  <c r="BH349" i="9"/>
  <c r="BG349" i="9"/>
  <c r="BF349" i="9"/>
  <c r="AA349" i="9"/>
  <c r="AA348" i="9" s="1"/>
  <c r="Y349" i="9"/>
  <c r="W349" i="9"/>
  <c r="N349" i="9"/>
  <c r="BE349" i="9" s="1"/>
  <c r="BK346" i="9"/>
  <c r="BI346" i="9"/>
  <c r="BH346" i="9"/>
  <c r="BG346" i="9"/>
  <c r="BF346" i="9"/>
  <c r="AA346" i="9"/>
  <c r="Y346" i="9"/>
  <c r="Y343" i="9" s="1"/>
  <c r="Y325" i="9" s="1"/>
  <c r="W346" i="9"/>
  <c r="N346" i="9"/>
  <c r="BE346" i="9" s="1"/>
  <c r="BK343" i="9"/>
  <c r="AA343" i="9"/>
  <c r="AA325" i="9" s="1"/>
  <c r="W343" i="9"/>
  <c r="N343" i="9"/>
  <c r="N95" i="9" s="1"/>
  <c r="BK326" i="9"/>
  <c r="AA326" i="9"/>
  <c r="Y326" i="9"/>
  <c r="W326" i="9"/>
  <c r="N326" i="9"/>
  <c r="BK242" i="9"/>
  <c r="BI242" i="9"/>
  <c r="BH242" i="9"/>
  <c r="BG242" i="9"/>
  <c r="BF242" i="9"/>
  <c r="AA242" i="9"/>
  <c r="Y242" i="9"/>
  <c r="W242" i="9"/>
  <c r="N242" i="9"/>
  <c r="BE242" i="9" s="1"/>
  <c r="BK237" i="9"/>
  <c r="BI237" i="9"/>
  <c r="BH237" i="9"/>
  <c r="BG237" i="9"/>
  <c r="BF237" i="9"/>
  <c r="AA237" i="9"/>
  <c r="Y237" i="9"/>
  <c r="W237" i="9"/>
  <c r="N237" i="9"/>
  <c r="BE237" i="9" s="1"/>
  <c r="BK205" i="9"/>
  <c r="BI205" i="9"/>
  <c r="BH205" i="9"/>
  <c r="BG205" i="9"/>
  <c r="BF205" i="9"/>
  <c r="AA205" i="9"/>
  <c r="AA122" i="9" s="1"/>
  <c r="AA121" i="9" s="1"/>
  <c r="Y205" i="9"/>
  <c r="W205" i="9"/>
  <c r="N205" i="9"/>
  <c r="BE205" i="9" s="1"/>
  <c r="BK123" i="9"/>
  <c r="BI123" i="9"/>
  <c r="BH123" i="9"/>
  <c r="BG123" i="9"/>
  <c r="BF123" i="9"/>
  <c r="AA123" i="9"/>
  <c r="Y123" i="9"/>
  <c r="W123" i="9"/>
  <c r="W122" i="9" s="1"/>
  <c r="W121" i="9" s="1"/>
  <c r="N123" i="9"/>
  <c r="BE123" i="9" s="1"/>
  <c r="Y122" i="9"/>
  <c r="Y121" i="9" s="1"/>
  <c r="Y120" i="9" s="1"/>
  <c r="M116" i="9"/>
  <c r="F116" i="9"/>
  <c r="F114" i="9"/>
  <c r="F112" i="9"/>
  <c r="M83" i="9"/>
  <c r="F83" i="9"/>
  <c r="F81" i="9"/>
  <c r="F79" i="9"/>
  <c r="M28" i="9"/>
  <c r="O21" i="9"/>
  <c r="E21" i="9"/>
  <c r="M117" i="9" s="1"/>
  <c r="O20" i="9"/>
  <c r="O15" i="9"/>
  <c r="E15" i="9"/>
  <c r="F84" i="9" s="1"/>
  <c r="O14" i="9"/>
  <c r="O9" i="9"/>
  <c r="M114" i="9" s="1"/>
  <c r="F6" i="9"/>
  <c r="F78" i="9" s="1"/>
  <c r="H35" i="9" l="1"/>
  <c r="BK348" i="9"/>
  <c r="N348" i="9" s="1"/>
  <c r="N96" i="9" s="1"/>
  <c r="N325" i="9"/>
  <c r="N91" i="9" s="1"/>
  <c r="BK325" i="9"/>
  <c r="M33" i="9"/>
  <c r="BK122" i="9"/>
  <c r="BK121" i="9" s="1"/>
  <c r="H34" i="9"/>
  <c r="H36" i="9"/>
  <c r="F117" i="9"/>
  <c r="H32" i="9"/>
  <c r="AZ88" i="1" s="1"/>
  <c r="M32" i="9"/>
  <c r="AV88" i="1" s="1"/>
  <c r="AT88" i="1" s="1"/>
  <c r="AA120" i="9"/>
  <c r="W120" i="9"/>
  <c r="F111" i="9"/>
  <c r="H33" i="9"/>
  <c r="M81" i="9"/>
  <c r="M84" i="9"/>
  <c r="N122" i="9" l="1"/>
  <c r="N121" i="9" s="1"/>
  <c r="BK120" i="9"/>
  <c r="N90" i="9" l="1"/>
  <c r="N120" i="9"/>
  <c r="N88" i="9" s="1"/>
  <c r="N89" i="9"/>
  <c r="L103" i="9" l="1"/>
  <c r="M27" i="9"/>
  <c r="M30" i="9" s="1"/>
  <c r="L38" i="9" l="1"/>
  <c r="AG88" i="1"/>
  <c r="AN88" i="1" s="1"/>
  <c r="AY93" i="1"/>
  <c r="AX93" i="1"/>
  <c r="BI205" i="6"/>
  <c r="BH205" i="6"/>
  <c r="BG205" i="6"/>
  <c r="BF205" i="6"/>
  <c r="AA205" i="6"/>
  <c r="Y205" i="6"/>
  <c r="W205" i="6"/>
  <c r="BK205" i="6"/>
  <c r="N205" i="6"/>
  <c r="BE205" i="6" s="1"/>
  <c r="BI203" i="6"/>
  <c r="BH203" i="6"/>
  <c r="BG203" i="6"/>
  <c r="BF203" i="6"/>
  <c r="AA203" i="6"/>
  <c r="Y203" i="6"/>
  <c r="W203" i="6"/>
  <c r="BK203" i="6"/>
  <c r="N203" i="6"/>
  <c r="BE203" i="6" s="1"/>
  <c r="BI201" i="6"/>
  <c r="BH201" i="6"/>
  <c r="BG201" i="6"/>
  <c r="BF201" i="6"/>
  <c r="AA201" i="6"/>
  <c r="Y201" i="6"/>
  <c r="W201" i="6"/>
  <c r="BK201" i="6"/>
  <c r="N201" i="6"/>
  <c r="BE201" i="6" s="1"/>
  <c r="BI199" i="6"/>
  <c r="BH199" i="6"/>
  <c r="BG199" i="6"/>
  <c r="BF199" i="6"/>
  <c r="AA199" i="6"/>
  <c r="Y199" i="6"/>
  <c r="W199" i="6"/>
  <c r="BK199" i="6"/>
  <c r="N199" i="6"/>
  <c r="BE199" i="6" s="1"/>
  <c r="BI197" i="6"/>
  <c r="BH197" i="6"/>
  <c r="BG197" i="6"/>
  <c r="BF197" i="6"/>
  <c r="AA197" i="6"/>
  <c r="Y197" i="6"/>
  <c r="W197" i="6"/>
  <c r="BK197" i="6"/>
  <c r="N197" i="6"/>
  <c r="BE197" i="6" s="1"/>
  <c r="BI196" i="6"/>
  <c r="BH196" i="6"/>
  <c r="BG196" i="6"/>
  <c r="BF196" i="6"/>
  <c r="AA196" i="6"/>
  <c r="Y196" i="6"/>
  <c r="W196" i="6"/>
  <c r="BK196" i="6"/>
  <c r="N196" i="6"/>
  <c r="BE196" i="6" s="1"/>
  <c r="BI194" i="6"/>
  <c r="BH194" i="6"/>
  <c r="BG194" i="6"/>
  <c r="BF194" i="6"/>
  <c r="AA194" i="6"/>
  <c r="Y194" i="6"/>
  <c r="W194" i="6"/>
  <c r="BK194" i="6"/>
  <c r="N194" i="6"/>
  <c r="BE194" i="6" s="1"/>
  <c r="BI192" i="6"/>
  <c r="BH192" i="6"/>
  <c r="BG192" i="6"/>
  <c r="BF192" i="6"/>
  <c r="AA192" i="6"/>
  <c r="Y192" i="6"/>
  <c r="W192" i="6"/>
  <c r="BK192" i="6"/>
  <c r="N192" i="6"/>
  <c r="BE192" i="6" s="1"/>
  <c r="BI190" i="6"/>
  <c r="BH190" i="6"/>
  <c r="BG190" i="6"/>
  <c r="BF190" i="6"/>
  <c r="AA190" i="6"/>
  <c r="Y190" i="6"/>
  <c r="W190" i="6"/>
  <c r="BK190" i="6"/>
  <c r="N190" i="6"/>
  <c r="BE190" i="6" s="1"/>
  <c r="BI189" i="6"/>
  <c r="BH189" i="6"/>
  <c r="BG189" i="6"/>
  <c r="BF189" i="6"/>
  <c r="AA189" i="6"/>
  <c r="Y189" i="6"/>
  <c r="W189" i="6"/>
  <c r="BK189" i="6"/>
  <c r="N189" i="6"/>
  <c r="BE189" i="6" s="1"/>
  <c r="BI187" i="6"/>
  <c r="BH187" i="6"/>
  <c r="BG187" i="6"/>
  <c r="BF187" i="6"/>
  <c r="AA187" i="6"/>
  <c r="Y187" i="6"/>
  <c r="W187" i="6"/>
  <c r="BK187" i="6"/>
  <c r="N187" i="6"/>
  <c r="BE187" i="6" s="1"/>
  <c r="BI186" i="6"/>
  <c r="BH186" i="6"/>
  <c r="BG186" i="6"/>
  <c r="BF186" i="6"/>
  <c r="AA186" i="6"/>
  <c r="Y186" i="6"/>
  <c r="W186" i="6"/>
  <c r="BK186" i="6"/>
  <c r="N186" i="6"/>
  <c r="BE186" i="6" s="1"/>
  <c r="BI184" i="6"/>
  <c r="BH184" i="6"/>
  <c r="BG184" i="6"/>
  <c r="BF184" i="6"/>
  <c r="AA184" i="6"/>
  <c r="Y184" i="6"/>
  <c r="W184" i="6"/>
  <c r="BK184" i="6"/>
  <c r="N184" i="6"/>
  <c r="BE184" i="6" s="1"/>
  <c r="BI182" i="6"/>
  <c r="BH182" i="6"/>
  <c r="BG182" i="6"/>
  <c r="BF182" i="6"/>
  <c r="AA182" i="6"/>
  <c r="Y182" i="6"/>
  <c r="W182" i="6"/>
  <c r="BK182" i="6"/>
  <c r="N182" i="6"/>
  <c r="BE182" i="6" s="1"/>
  <c r="BI180" i="6"/>
  <c r="BH180" i="6"/>
  <c r="BG180" i="6"/>
  <c r="BF180" i="6"/>
  <c r="AA180" i="6"/>
  <c r="Y180" i="6"/>
  <c r="W180" i="6"/>
  <c r="BK180" i="6"/>
  <c r="N180" i="6"/>
  <c r="BE180" i="6" s="1"/>
  <c r="BI177" i="6"/>
  <c r="BH177" i="6"/>
  <c r="BG177" i="6"/>
  <c r="BF177" i="6"/>
  <c r="AA177" i="6"/>
  <c r="Y177" i="6"/>
  <c r="W177" i="6"/>
  <c r="BK177" i="6"/>
  <c r="N177" i="6"/>
  <c r="BE177" i="6" s="1"/>
  <c r="BI176" i="6"/>
  <c r="BH176" i="6"/>
  <c r="BG176" i="6"/>
  <c r="BF176" i="6"/>
  <c r="AA176" i="6"/>
  <c r="Y176" i="6"/>
  <c r="W176" i="6"/>
  <c r="BK176" i="6"/>
  <c r="N176" i="6"/>
  <c r="BE176" i="6" s="1"/>
  <c r="BI175" i="6"/>
  <c r="BH175" i="6"/>
  <c r="BG175" i="6"/>
  <c r="BF175" i="6"/>
  <c r="AA175" i="6"/>
  <c r="Y175" i="6"/>
  <c r="W175" i="6"/>
  <c r="BK175" i="6"/>
  <c r="N175" i="6"/>
  <c r="BE175" i="6" s="1"/>
  <c r="BI174" i="6"/>
  <c r="BH174" i="6"/>
  <c r="BG174" i="6"/>
  <c r="BF174" i="6"/>
  <c r="AA174" i="6"/>
  <c r="Y174" i="6"/>
  <c r="W174" i="6"/>
  <c r="BK174" i="6"/>
  <c r="N174" i="6"/>
  <c r="BE174" i="6" s="1"/>
  <c r="BI173" i="6"/>
  <c r="BH173" i="6"/>
  <c r="BG173" i="6"/>
  <c r="BF173" i="6"/>
  <c r="AA173" i="6"/>
  <c r="Y173" i="6"/>
  <c r="W173" i="6"/>
  <c r="BK173" i="6"/>
  <c r="N173" i="6"/>
  <c r="BE173" i="6" s="1"/>
  <c r="BI171" i="6"/>
  <c r="BH171" i="6"/>
  <c r="BG171" i="6"/>
  <c r="BF171" i="6"/>
  <c r="AA171" i="6"/>
  <c r="Y171" i="6"/>
  <c r="W171" i="6"/>
  <c r="BK171" i="6"/>
  <c r="N171" i="6"/>
  <c r="BE171" i="6" s="1"/>
  <c r="BI169" i="6"/>
  <c r="BH169" i="6"/>
  <c r="BG169" i="6"/>
  <c r="BF169" i="6"/>
  <c r="AA169" i="6"/>
  <c r="Y169" i="6"/>
  <c r="W169" i="6"/>
  <c r="BK169" i="6"/>
  <c r="N169" i="6"/>
  <c r="BE169" i="6" s="1"/>
  <c r="BI167" i="6"/>
  <c r="BH167" i="6"/>
  <c r="BG167" i="6"/>
  <c r="BF167" i="6"/>
  <c r="AA167" i="6"/>
  <c r="Y167" i="6"/>
  <c r="W167" i="6"/>
  <c r="BK167" i="6"/>
  <c r="N167" i="6"/>
  <c r="BE167" i="6" s="1"/>
  <c r="BI166" i="6"/>
  <c r="BH166" i="6"/>
  <c r="BG166" i="6"/>
  <c r="BF166" i="6"/>
  <c r="AA166" i="6"/>
  <c r="Y166" i="6"/>
  <c r="W166" i="6"/>
  <c r="BK166" i="6"/>
  <c r="N166" i="6"/>
  <c r="BE166" i="6" s="1"/>
  <c r="BI165" i="6"/>
  <c r="BH165" i="6"/>
  <c r="BG165" i="6"/>
  <c r="BF165" i="6"/>
  <c r="AA165" i="6"/>
  <c r="Y165" i="6"/>
  <c r="W165" i="6"/>
  <c r="BK165" i="6"/>
  <c r="N165" i="6"/>
  <c r="BE165" i="6" s="1"/>
  <c r="BI164" i="6"/>
  <c r="BH164" i="6"/>
  <c r="BG164" i="6"/>
  <c r="BF164" i="6"/>
  <c r="BE164" i="6"/>
  <c r="AA164" i="6"/>
  <c r="Y164" i="6"/>
  <c r="W164" i="6"/>
  <c r="BK164" i="6"/>
  <c r="BI163" i="6"/>
  <c r="BH163" i="6"/>
  <c r="BG163" i="6"/>
  <c r="BF163" i="6"/>
  <c r="AA163" i="6"/>
  <c r="Y163" i="6"/>
  <c r="W163" i="6"/>
  <c r="BK163" i="6"/>
  <c r="N163" i="6"/>
  <c r="BE163" i="6" s="1"/>
  <c r="BI162" i="6"/>
  <c r="BH162" i="6"/>
  <c r="BG162" i="6"/>
  <c r="BF162" i="6"/>
  <c r="AA162" i="6"/>
  <c r="Y162" i="6"/>
  <c r="W162" i="6"/>
  <c r="BK162" i="6"/>
  <c r="N162" i="6"/>
  <c r="BE162" i="6" s="1"/>
  <c r="BI161" i="6"/>
  <c r="BH161" i="6"/>
  <c r="BG161" i="6"/>
  <c r="BF161" i="6"/>
  <c r="AA161" i="6"/>
  <c r="Y161" i="6"/>
  <c r="W161" i="6"/>
  <c r="BK161" i="6"/>
  <c r="N161" i="6"/>
  <c r="BE161" i="6" s="1"/>
  <c r="BI160" i="6"/>
  <c r="BH160" i="6"/>
  <c r="BG160" i="6"/>
  <c r="BF160" i="6"/>
  <c r="AA160" i="6"/>
  <c r="Y160" i="6"/>
  <c r="W160" i="6"/>
  <c r="BK160" i="6"/>
  <c r="N160" i="6"/>
  <c r="BE160" i="6" s="1"/>
  <c r="BI159" i="6"/>
  <c r="BH159" i="6"/>
  <c r="BG159" i="6"/>
  <c r="BF159" i="6"/>
  <c r="AA159" i="6"/>
  <c r="Y159" i="6"/>
  <c r="W159" i="6"/>
  <c r="BK159" i="6"/>
  <c r="N159" i="6"/>
  <c r="BE159" i="6" s="1"/>
  <c r="BI158" i="6"/>
  <c r="BH158" i="6"/>
  <c r="BG158" i="6"/>
  <c r="BF158" i="6"/>
  <c r="AA158" i="6"/>
  <c r="Y158" i="6"/>
  <c r="W158" i="6"/>
  <c r="BK158" i="6"/>
  <c r="N158" i="6"/>
  <c r="BE158" i="6" s="1"/>
  <c r="BI157" i="6"/>
  <c r="BH157" i="6"/>
  <c r="BG157" i="6"/>
  <c r="BF157" i="6"/>
  <c r="AA157" i="6"/>
  <c r="Y157" i="6"/>
  <c r="W157" i="6"/>
  <c r="BK157" i="6"/>
  <c r="N157" i="6"/>
  <c r="BE157" i="6" s="1"/>
  <c r="BI156" i="6"/>
  <c r="BH156" i="6"/>
  <c r="BG156" i="6"/>
  <c r="BF156" i="6"/>
  <c r="AA156" i="6"/>
  <c r="Y156" i="6"/>
  <c r="W156" i="6"/>
  <c r="BK156" i="6"/>
  <c r="N156" i="6"/>
  <c r="BE156" i="6" s="1"/>
  <c r="BI155" i="6"/>
  <c r="BH155" i="6"/>
  <c r="BG155" i="6"/>
  <c r="BF155" i="6"/>
  <c r="AA155" i="6"/>
  <c r="Y155" i="6"/>
  <c r="W155" i="6"/>
  <c r="BK155" i="6"/>
  <c r="N155" i="6"/>
  <c r="BE155" i="6" s="1"/>
  <c r="BI154" i="6"/>
  <c r="BH154" i="6"/>
  <c r="BG154" i="6"/>
  <c r="BF154" i="6"/>
  <c r="AA154" i="6"/>
  <c r="Y154" i="6"/>
  <c r="W154" i="6"/>
  <c r="BK154" i="6"/>
  <c r="N154" i="6"/>
  <c r="BE154" i="6" s="1"/>
  <c r="BI153" i="6"/>
  <c r="BH153" i="6"/>
  <c r="BG153" i="6"/>
  <c r="BF153" i="6"/>
  <c r="AA153" i="6"/>
  <c r="Y153" i="6"/>
  <c r="W153" i="6"/>
  <c r="BK153" i="6"/>
  <c r="N153" i="6"/>
  <c r="BE153" i="6" s="1"/>
  <c r="BI152" i="6"/>
  <c r="BH152" i="6"/>
  <c r="BG152" i="6"/>
  <c r="BF152" i="6"/>
  <c r="AA152" i="6"/>
  <c r="Y152" i="6"/>
  <c r="W152" i="6"/>
  <c r="BK152" i="6"/>
  <c r="N152" i="6"/>
  <c r="BE152" i="6" s="1"/>
  <c r="BI150" i="6"/>
  <c r="BH150" i="6"/>
  <c r="BG150" i="6"/>
  <c r="BF150" i="6"/>
  <c r="AA150" i="6"/>
  <c r="Y150" i="6"/>
  <c r="W150" i="6"/>
  <c r="BK150" i="6"/>
  <c r="N150" i="6"/>
  <c r="BE150" i="6" s="1"/>
  <c r="BI149" i="6"/>
  <c r="BH149" i="6"/>
  <c r="BG149" i="6"/>
  <c r="BF149" i="6"/>
  <c r="AA149" i="6"/>
  <c r="Y149" i="6"/>
  <c r="W149" i="6"/>
  <c r="BK149" i="6"/>
  <c r="N149" i="6"/>
  <c r="BE149" i="6" s="1"/>
  <c r="BI148" i="6"/>
  <c r="BH148" i="6"/>
  <c r="BG148" i="6"/>
  <c r="BF148" i="6"/>
  <c r="AA148" i="6"/>
  <c r="Y148" i="6"/>
  <c r="W148" i="6"/>
  <c r="BK148" i="6"/>
  <c r="N148" i="6"/>
  <c r="BE148" i="6" s="1"/>
  <c r="BI147" i="6"/>
  <c r="BH147" i="6"/>
  <c r="BG147" i="6"/>
  <c r="BF147" i="6"/>
  <c r="AA147" i="6"/>
  <c r="Y147" i="6"/>
  <c r="W147" i="6"/>
  <c r="BK147" i="6"/>
  <c r="N147" i="6"/>
  <c r="BE147" i="6" s="1"/>
  <c r="BI146" i="6"/>
  <c r="BH146" i="6"/>
  <c r="BG146" i="6"/>
  <c r="BF146" i="6"/>
  <c r="AA146" i="6"/>
  <c r="Y146" i="6"/>
  <c r="W146" i="6"/>
  <c r="BK146" i="6"/>
  <c r="N146" i="6"/>
  <c r="BE146" i="6" s="1"/>
  <c r="BI144" i="6"/>
  <c r="BH144" i="6"/>
  <c r="BG144" i="6"/>
  <c r="BF144" i="6"/>
  <c r="AA144" i="6"/>
  <c r="Y144" i="6"/>
  <c r="W144" i="6"/>
  <c r="BK144" i="6"/>
  <c r="N144" i="6"/>
  <c r="BE144" i="6" s="1"/>
  <c r="BI142" i="6"/>
  <c r="BH142" i="6"/>
  <c r="BG142" i="6"/>
  <c r="BF142" i="6"/>
  <c r="AA142" i="6"/>
  <c r="Y142" i="6"/>
  <c r="W142" i="6"/>
  <c r="BK142" i="6"/>
  <c r="N142" i="6"/>
  <c r="BE142" i="6" s="1"/>
  <c r="BI141" i="6"/>
  <c r="BH141" i="6"/>
  <c r="BG141" i="6"/>
  <c r="BF141" i="6"/>
  <c r="AA141" i="6"/>
  <c r="Y141" i="6"/>
  <c r="W141" i="6"/>
  <c r="BK141" i="6"/>
  <c r="N141" i="6"/>
  <c r="BE141" i="6" s="1"/>
  <c r="BI139" i="6"/>
  <c r="BH139" i="6"/>
  <c r="BG139" i="6"/>
  <c r="BF139" i="6"/>
  <c r="AA139" i="6"/>
  <c r="Y139" i="6"/>
  <c r="W139" i="6"/>
  <c r="BK139" i="6"/>
  <c r="N139" i="6"/>
  <c r="BE139" i="6" s="1"/>
  <c r="BI137" i="6"/>
  <c r="BH137" i="6"/>
  <c r="BG137" i="6"/>
  <c r="BF137" i="6"/>
  <c r="AA137" i="6"/>
  <c r="Y137" i="6"/>
  <c r="W137" i="6"/>
  <c r="BK137" i="6"/>
  <c r="N137" i="6"/>
  <c r="BE137" i="6" s="1"/>
  <c r="BI135" i="6"/>
  <c r="BH135" i="6"/>
  <c r="BG135" i="6"/>
  <c r="BF135" i="6"/>
  <c r="AA135" i="6"/>
  <c r="Y135" i="6"/>
  <c r="W135" i="6"/>
  <c r="BK135" i="6"/>
  <c r="N135" i="6"/>
  <c r="BE135" i="6" s="1"/>
  <c r="BI133" i="6"/>
  <c r="BH133" i="6"/>
  <c r="BG133" i="6"/>
  <c r="BF133" i="6"/>
  <c r="AA133" i="6"/>
  <c r="Y133" i="6"/>
  <c r="W133" i="6"/>
  <c r="BK133" i="6"/>
  <c r="N133" i="6"/>
  <c r="BE133" i="6" s="1"/>
  <c r="BI131" i="6"/>
  <c r="BH131" i="6"/>
  <c r="BG131" i="6"/>
  <c r="BF131" i="6"/>
  <c r="AA131" i="6"/>
  <c r="Y131" i="6"/>
  <c r="W131" i="6"/>
  <c r="BK131" i="6"/>
  <c r="N131" i="6"/>
  <c r="BE131" i="6" s="1"/>
  <c r="BI129" i="6"/>
  <c r="BH129" i="6"/>
  <c r="BG129" i="6"/>
  <c r="BF129" i="6"/>
  <c r="AA129" i="6"/>
  <c r="Y129" i="6"/>
  <c r="W129" i="6"/>
  <c r="BK129" i="6"/>
  <c r="N129" i="6"/>
  <c r="BE129" i="6" s="1"/>
  <c r="BI128" i="6"/>
  <c r="BH128" i="6"/>
  <c r="BG128" i="6"/>
  <c r="BF128" i="6"/>
  <c r="AA128" i="6"/>
  <c r="Y128" i="6"/>
  <c r="W128" i="6"/>
  <c r="BK128" i="6"/>
  <c r="N128" i="6"/>
  <c r="BE128" i="6" s="1"/>
  <c r="BI127" i="6"/>
  <c r="BH127" i="6"/>
  <c r="BG127" i="6"/>
  <c r="BF127" i="6"/>
  <c r="AA127" i="6"/>
  <c r="Y127" i="6"/>
  <c r="W127" i="6"/>
  <c r="BK127" i="6"/>
  <c r="N127" i="6"/>
  <c r="BE127" i="6" s="1"/>
  <c r="BI125" i="6"/>
  <c r="BH125" i="6"/>
  <c r="BG125" i="6"/>
  <c r="BF125" i="6"/>
  <c r="AA125" i="6"/>
  <c r="Y125" i="6"/>
  <c r="W125" i="6"/>
  <c r="BK125" i="6"/>
  <c r="N125" i="6"/>
  <c r="BE125" i="6" s="1"/>
  <c r="BI123" i="6"/>
  <c r="BH123" i="6"/>
  <c r="BG123" i="6"/>
  <c r="BF123" i="6"/>
  <c r="AA123" i="6"/>
  <c r="Y123" i="6"/>
  <c r="W123" i="6"/>
  <c r="BK123" i="6"/>
  <c r="N123" i="6"/>
  <c r="BE123" i="6" s="1"/>
  <c r="BI122" i="6"/>
  <c r="BH122" i="6"/>
  <c r="BG122" i="6"/>
  <c r="BF122" i="6"/>
  <c r="AA122" i="6"/>
  <c r="Y122" i="6"/>
  <c r="W122" i="6"/>
  <c r="BK122" i="6"/>
  <c r="N122" i="6"/>
  <c r="BE122" i="6" s="1"/>
  <c r="BI120" i="6"/>
  <c r="BH120" i="6"/>
  <c r="BG120" i="6"/>
  <c r="BF120" i="6"/>
  <c r="AA120" i="6"/>
  <c r="Y120" i="6"/>
  <c r="W120" i="6"/>
  <c r="BK120" i="6"/>
  <c r="N120" i="6"/>
  <c r="BE120" i="6" s="1"/>
  <c r="BI118" i="6"/>
  <c r="BH118" i="6"/>
  <c r="BG118" i="6"/>
  <c r="BF118" i="6"/>
  <c r="AA118" i="6"/>
  <c r="Y118" i="6"/>
  <c r="W118" i="6"/>
  <c r="BK118" i="6"/>
  <c r="N118" i="6"/>
  <c r="BE118" i="6" s="1"/>
  <c r="BI116" i="6"/>
  <c r="BH116" i="6"/>
  <c r="BG116" i="6"/>
  <c r="BF116" i="6"/>
  <c r="AA116" i="6"/>
  <c r="Y116" i="6"/>
  <c r="W116" i="6"/>
  <c r="BK116" i="6"/>
  <c r="N116" i="6"/>
  <c r="BE116" i="6" s="1"/>
  <c r="M109" i="6"/>
  <c r="F109" i="6"/>
  <c r="F107" i="6"/>
  <c r="F105" i="6"/>
  <c r="M28" i="6"/>
  <c r="AS93" i="1" s="1"/>
  <c r="M83" i="6"/>
  <c r="F83" i="6"/>
  <c r="F81" i="6"/>
  <c r="F79" i="6"/>
  <c r="O21" i="6"/>
  <c r="E21" i="6"/>
  <c r="M84" i="6" s="1"/>
  <c r="O20" i="6"/>
  <c r="O15" i="6"/>
  <c r="E15" i="6"/>
  <c r="F110" i="6" s="1"/>
  <c r="O14" i="6"/>
  <c r="M81" i="6"/>
  <c r="F6" i="6"/>
  <c r="F104" i="6" s="1"/>
  <c r="AY92" i="1"/>
  <c r="AX92" i="1"/>
  <c r="BI267" i="5"/>
  <c r="BH267" i="5"/>
  <c r="BG267" i="5"/>
  <c r="BF267" i="5"/>
  <c r="AA267" i="5"/>
  <c r="Y267" i="5"/>
  <c r="W267" i="5"/>
  <c r="BK267" i="5"/>
  <c r="N267" i="5"/>
  <c r="BE267" i="5" s="1"/>
  <c r="BI265" i="5"/>
  <c r="BH265" i="5"/>
  <c r="BG265" i="5"/>
  <c r="BF265" i="5"/>
  <c r="AA265" i="5"/>
  <c r="Y265" i="5"/>
  <c r="W265" i="5"/>
  <c r="BK265" i="5"/>
  <c r="N265" i="5"/>
  <c r="BE265" i="5" s="1"/>
  <c r="BI263" i="5"/>
  <c r="BH263" i="5"/>
  <c r="BG263" i="5"/>
  <c r="BF263" i="5"/>
  <c r="AA263" i="5"/>
  <c r="Y263" i="5"/>
  <c r="W263" i="5"/>
  <c r="BK263" i="5"/>
  <c r="N263" i="5"/>
  <c r="BE263" i="5" s="1"/>
  <c r="BI261" i="5"/>
  <c r="BH261" i="5"/>
  <c r="BG261" i="5"/>
  <c r="BF261" i="5"/>
  <c r="BE261" i="5"/>
  <c r="AA261" i="5"/>
  <c r="Y261" i="5"/>
  <c r="W261" i="5"/>
  <c r="BK261" i="5"/>
  <c r="N261" i="5"/>
  <c r="BI259" i="5"/>
  <c r="BH259" i="5"/>
  <c r="BG259" i="5"/>
  <c r="BF259" i="5"/>
  <c r="AA259" i="5"/>
  <c r="Y259" i="5"/>
  <c r="W259" i="5"/>
  <c r="BK259" i="5"/>
  <c r="N259" i="5"/>
  <c r="BE259" i="5" s="1"/>
  <c r="BI258" i="5"/>
  <c r="BH258" i="5"/>
  <c r="BG258" i="5"/>
  <c r="BF258" i="5"/>
  <c r="AA258" i="5"/>
  <c r="Y258" i="5"/>
  <c r="W258" i="5"/>
  <c r="BK258" i="5"/>
  <c r="N258" i="5"/>
  <c r="BE258" i="5" s="1"/>
  <c r="BI256" i="5"/>
  <c r="BH256" i="5"/>
  <c r="BG256" i="5"/>
  <c r="BF256" i="5"/>
  <c r="AA256" i="5"/>
  <c r="Y256" i="5"/>
  <c r="W256" i="5"/>
  <c r="BK256" i="5"/>
  <c r="N256" i="5"/>
  <c r="BE256" i="5" s="1"/>
  <c r="BI254" i="5"/>
  <c r="BH254" i="5"/>
  <c r="BG254" i="5"/>
  <c r="BF254" i="5"/>
  <c r="AA254" i="5"/>
  <c r="Y254" i="5"/>
  <c r="W254" i="5"/>
  <c r="BK254" i="5"/>
  <c r="N254" i="5"/>
  <c r="BE254" i="5" s="1"/>
  <c r="BI252" i="5"/>
  <c r="BH252" i="5"/>
  <c r="BG252" i="5"/>
  <c r="BF252" i="5"/>
  <c r="AA252" i="5"/>
  <c r="Y252" i="5"/>
  <c r="W252" i="5"/>
  <c r="BK252" i="5"/>
  <c r="N252" i="5"/>
  <c r="BE252" i="5" s="1"/>
  <c r="BI251" i="5"/>
  <c r="BH251" i="5"/>
  <c r="BG251" i="5"/>
  <c r="BF251" i="5"/>
  <c r="AA251" i="5"/>
  <c r="Y251" i="5"/>
  <c r="W251" i="5"/>
  <c r="BK251" i="5"/>
  <c r="N251" i="5"/>
  <c r="BE251" i="5" s="1"/>
  <c r="BI249" i="5"/>
  <c r="BH249" i="5"/>
  <c r="BG249" i="5"/>
  <c r="BF249" i="5"/>
  <c r="AA249" i="5"/>
  <c r="Y249" i="5"/>
  <c r="W249" i="5"/>
  <c r="BK249" i="5"/>
  <c r="N249" i="5"/>
  <c r="BE249" i="5" s="1"/>
  <c r="BI248" i="5"/>
  <c r="BH248" i="5"/>
  <c r="BG248" i="5"/>
  <c r="BF248" i="5"/>
  <c r="AA248" i="5"/>
  <c r="Y248" i="5"/>
  <c r="W248" i="5"/>
  <c r="BK248" i="5"/>
  <c r="N248" i="5"/>
  <c r="BE248" i="5" s="1"/>
  <c r="BI246" i="5"/>
  <c r="BH246" i="5"/>
  <c r="BG246" i="5"/>
  <c r="BF246" i="5"/>
  <c r="AA246" i="5"/>
  <c r="Y246" i="5"/>
  <c r="W246" i="5"/>
  <c r="BK246" i="5"/>
  <c r="N246" i="5"/>
  <c r="BE246" i="5" s="1"/>
  <c r="BI244" i="5"/>
  <c r="BH244" i="5"/>
  <c r="BG244" i="5"/>
  <c r="BF244" i="5"/>
  <c r="BE244" i="5"/>
  <c r="AA244" i="5"/>
  <c r="Y244" i="5"/>
  <c r="W244" i="5"/>
  <c r="BK244" i="5"/>
  <c r="N244" i="5"/>
  <c r="BI242" i="5"/>
  <c r="BH242" i="5"/>
  <c r="BG242" i="5"/>
  <c r="BF242" i="5"/>
  <c r="AA242" i="5"/>
  <c r="Y242" i="5"/>
  <c r="W242" i="5"/>
  <c r="BK242" i="5"/>
  <c r="N242" i="5"/>
  <c r="BE242" i="5" s="1"/>
  <c r="BI239" i="5"/>
  <c r="BH239" i="5"/>
  <c r="BG239" i="5"/>
  <c r="BF239" i="5"/>
  <c r="AA239" i="5"/>
  <c r="Y239" i="5"/>
  <c r="W239" i="5"/>
  <c r="BK239" i="5"/>
  <c r="N239" i="5"/>
  <c r="BE239" i="5" s="1"/>
  <c r="BI238" i="5"/>
  <c r="BH238" i="5"/>
  <c r="BG238" i="5"/>
  <c r="BF238" i="5"/>
  <c r="AA238" i="5"/>
  <c r="Y238" i="5"/>
  <c r="W238" i="5"/>
  <c r="BK238" i="5"/>
  <c r="N238" i="5"/>
  <c r="BE238" i="5" s="1"/>
  <c r="BI236" i="5"/>
  <c r="BH236" i="5"/>
  <c r="BG236" i="5"/>
  <c r="BF236" i="5"/>
  <c r="AA236" i="5"/>
  <c r="Y236" i="5"/>
  <c r="W236" i="5"/>
  <c r="BK236" i="5"/>
  <c r="N236" i="5"/>
  <c r="BE236" i="5" s="1"/>
  <c r="BI235" i="5"/>
  <c r="BH235" i="5"/>
  <c r="BG235" i="5"/>
  <c r="BF235" i="5"/>
  <c r="AA235" i="5"/>
  <c r="Y235" i="5"/>
  <c r="W235" i="5"/>
  <c r="BK235" i="5"/>
  <c r="N235" i="5"/>
  <c r="BE235" i="5" s="1"/>
  <c r="BI234" i="5"/>
  <c r="BH234" i="5"/>
  <c r="BG234" i="5"/>
  <c r="BF234" i="5"/>
  <c r="AA234" i="5"/>
  <c r="Y234" i="5"/>
  <c r="W234" i="5"/>
  <c r="BK234" i="5"/>
  <c r="N234" i="5"/>
  <c r="BE234" i="5" s="1"/>
  <c r="BI232" i="5"/>
  <c r="BH232" i="5"/>
  <c r="BG232" i="5"/>
  <c r="BF232" i="5"/>
  <c r="AA232" i="5"/>
  <c r="Y232" i="5"/>
  <c r="W232" i="5"/>
  <c r="BK232" i="5"/>
  <c r="N232" i="5"/>
  <c r="BE232" i="5" s="1"/>
  <c r="BI231" i="5"/>
  <c r="BH231" i="5"/>
  <c r="BG231" i="5"/>
  <c r="BF231" i="5"/>
  <c r="BE231" i="5"/>
  <c r="AA231" i="5"/>
  <c r="Y231" i="5"/>
  <c r="W231" i="5"/>
  <c r="BK231" i="5"/>
  <c r="N231" i="5"/>
  <c r="BI230" i="5"/>
  <c r="BH230" i="5"/>
  <c r="BG230" i="5"/>
  <c r="BF230" i="5"/>
  <c r="AA230" i="5"/>
  <c r="Y230" i="5"/>
  <c r="W230" i="5"/>
  <c r="BK230" i="5"/>
  <c r="N230" i="5"/>
  <c r="BE230" i="5" s="1"/>
  <c r="BI228" i="5"/>
  <c r="BH228" i="5"/>
  <c r="BG228" i="5"/>
  <c r="BF228" i="5"/>
  <c r="AA228" i="5"/>
  <c r="Y228" i="5"/>
  <c r="W228" i="5"/>
  <c r="BK228" i="5"/>
  <c r="N228" i="5"/>
  <c r="BE228" i="5" s="1"/>
  <c r="BI227" i="5"/>
  <c r="BH227" i="5"/>
  <c r="BG227" i="5"/>
  <c r="BF227" i="5"/>
  <c r="AA227" i="5"/>
  <c r="Y227" i="5"/>
  <c r="W227" i="5"/>
  <c r="BK227" i="5"/>
  <c r="N227" i="5"/>
  <c r="BE227" i="5" s="1"/>
  <c r="BI226" i="5"/>
  <c r="BH226" i="5"/>
  <c r="BG226" i="5"/>
  <c r="BF226" i="5"/>
  <c r="AA226" i="5"/>
  <c r="Y226" i="5"/>
  <c r="W226" i="5"/>
  <c r="BK226" i="5"/>
  <c r="N226" i="5"/>
  <c r="BE226" i="5" s="1"/>
  <c r="BI225" i="5"/>
  <c r="BH225" i="5"/>
  <c r="BG225" i="5"/>
  <c r="BF225" i="5"/>
  <c r="AA225" i="5"/>
  <c r="Y225" i="5"/>
  <c r="W225" i="5"/>
  <c r="BK225" i="5"/>
  <c r="N225" i="5"/>
  <c r="BE225" i="5" s="1"/>
  <c r="BI224" i="5"/>
  <c r="BH224" i="5"/>
  <c r="BG224" i="5"/>
  <c r="BF224" i="5"/>
  <c r="AA224" i="5"/>
  <c r="Y224" i="5"/>
  <c r="W224" i="5"/>
  <c r="BK224" i="5"/>
  <c r="N224" i="5"/>
  <c r="BE224" i="5" s="1"/>
  <c r="BI223" i="5"/>
  <c r="BH223" i="5"/>
  <c r="BG223" i="5"/>
  <c r="BF223" i="5"/>
  <c r="AA223" i="5"/>
  <c r="Y223" i="5"/>
  <c r="W223" i="5"/>
  <c r="BK223" i="5"/>
  <c r="N223" i="5"/>
  <c r="BE223" i="5" s="1"/>
  <c r="BI222" i="5"/>
  <c r="BH222" i="5"/>
  <c r="BG222" i="5"/>
  <c r="BF222" i="5"/>
  <c r="BE222" i="5"/>
  <c r="AA222" i="5"/>
  <c r="Y222" i="5"/>
  <c r="W222" i="5"/>
  <c r="BK222" i="5"/>
  <c r="N222" i="5"/>
  <c r="BI221" i="5"/>
  <c r="BH221" i="5"/>
  <c r="BG221" i="5"/>
  <c r="BF221" i="5"/>
  <c r="AA221" i="5"/>
  <c r="Y221" i="5"/>
  <c r="W221" i="5"/>
  <c r="BK221" i="5"/>
  <c r="N221" i="5"/>
  <c r="BE221" i="5" s="1"/>
  <c r="BI220" i="5"/>
  <c r="BH220" i="5"/>
  <c r="BG220" i="5"/>
  <c r="BF220" i="5"/>
  <c r="AA220" i="5"/>
  <c r="Y220" i="5"/>
  <c r="W220" i="5"/>
  <c r="BK220" i="5"/>
  <c r="N220" i="5"/>
  <c r="BE220" i="5" s="1"/>
  <c r="BI219" i="5"/>
  <c r="BH219" i="5"/>
  <c r="BG219" i="5"/>
  <c r="BF219" i="5"/>
  <c r="AA219" i="5"/>
  <c r="Y219" i="5"/>
  <c r="W219" i="5"/>
  <c r="BK219" i="5"/>
  <c r="N219" i="5"/>
  <c r="BE219" i="5" s="1"/>
  <c r="BI218" i="5"/>
  <c r="BH218" i="5"/>
  <c r="BG218" i="5"/>
  <c r="BF218" i="5"/>
  <c r="AA218" i="5"/>
  <c r="Y218" i="5"/>
  <c r="W218" i="5"/>
  <c r="BK218" i="5"/>
  <c r="N218" i="5"/>
  <c r="BE218" i="5" s="1"/>
  <c r="BI217" i="5"/>
  <c r="BH217" i="5"/>
  <c r="BG217" i="5"/>
  <c r="BF217" i="5"/>
  <c r="AA217" i="5"/>
  <c r="Y217" i="5"/>
  <c r="W217" i="5"/>
  <c r="BK217" i="5"/>
  <c r="N217" i="5"/>
  <c r="BE217" i="5" s="1"/>
  <c r="BI216" i="5"/>
  <c r="BH216" i="5"/>
  <c r="BG216" i="5"/>
  <c r="BF216" i="5"/>
  <c r="AA216" i="5"/>
  <c r="Y216" i="5"/>
  <c r="W216" i="5"/>
  <c r="BK216" i="5"/>
  <c r="N216" i="5"/>
  <c r="BE216" i="5" s="1"/>
  <c r="BI215" i="5"/>
  <c r="BH215" i="5"/>
  <c r="BG215" i="5"/>
  <c r="BF215" i="5"/>
  <c r="AA215" i="5"/>
  <c r="Y215" i="5"/>
  <c r="W215" i="5"/>
  <c r="BK215" i="5"/>
  <c r="N215" i="5"/>
  <c r="BE215" i="5" s="1"/>
  <c r="BI213" i="5"/>
  <c r="BH213" i="5"/>
  <c r="BG213" i="5"/>
  <c r="BF213" i="5"/>
  <c r="AA213" i="5"/>
  <c r="Y213" i="5"/>
  <c r="W213" i="5"/>
  <c r="BK213" i="5"/>
  <c r="N213" i="5"/>
  <c r="BE213" i="5" s="1"/>
  <c r="BI211" i="5"/>
  <c r="BH211" i="5"/>
  <c r="BG211" i="5"/>
  <c r="BF211" i="5"/>
  <c r="AA211" i="5"/>
  <c r="Y211" i="5"/>
  <c r="W211" i="5"/>
  <c r="BK211" i="5"/>
  <c r="N211" i="5"/>
  <c r="BE211" i="5" s="1"/>
  <c r="BI210" i="5"/>
  <c r="BH210" i="5"/>
  <c r="BG210" i="5"/>
  <c r="BF210" i="5"/>
  <c r="AA210" i="5"/>
  <c r="Y210" i="5"/>
  <c r="W210" i="5"/>
  <c r="BK210" i="5"/>
  <c r="N210" i="5"/>
  <c r="BE210" i="5" s="1"/>
  <c r="BI209" i="5"/>
  <c r="BH209" i="5"/>
  <c r="BG209" i="5"/>
  <c r="BF209" i="5"/>
  <c r="AA209" i="5"/>
  <c r="Y209" i="5"/>
  <c r="W209" i="5"/>
  <c r="BK209" i="5"/>
  <c r="N209" i="5"/>
  <c r="BE209" i="5" s="1"/>
  <c r="BI208" i="5"/>
  <c r="BH208" i="5"/>
  <c r="BG208" i="5"/>
  <c r="BF208" i="5"/>
  <c r="AA208" i="5"/>
  <c r="Y208" i="5"/>
  <c r="W208" i="5"/>
  <c r="BK208" i="5"/>
  <c r="N208" i="5"/>
  <c r="BE208" i="5" s="1"/>
  <c r="BI207" i="5"/>
  <c r="BH207" i="5"/>
  <c r="BG207" i="5"/>
  <c r="BF207" i="5"/>
  <c r="AA207" i="5"/>
  <c r="Y207" i="5"/>
  <c r="W207" i="5"/>
  <c r="BK207" i="5"/>
  <c r="N207" i="5"/>
  <c r="BE207" i="5" s="1"/>
  <c r="BI206" i="5"/>
  <c r="BH206" i="5"/>
  <c r="BG206" i="5"/>
  <c r="BF206" i="5"/>
  <c r="AA206" i="5"/>
  <c r="Y206" i="5"/>
  <c r="W206" i="5"/>
  <c r="BK206" i="5"/>
  <c r="N206" i="5"/>
  <c r="BE206" i="5" s="1"/>
  <c r="BI205" i="5"/>
  <c r="BH205" i="5"/>
  <c r="BG205" i="5"/>
  <c r="BF205" i="5"/>
  <c r="AA205" i="5"/>
  <c r="Y205" i="5"/>
  <c r="W205" i="5"/>
  <c r="BK205" i="5"/>
  <c r="N205" i="5"/>
  <c r="BE205" i="5" s="1"/>
  <c r="BI204" i="5"/>
  <c r="BH204" i="5"/>
  <c r="BG204" i="5"/>
  <c r="BF204" i="5"/>
  <c r="AA204" i="5"/>
  <c r="Y204" i="5"/>
  <c r="W204" i="5"/>
  <c r="BK204" i="5"/>
  <c r="N204" i="5"/>
  <c r="BE204" i="5" s="1"/>
  <c r="BI203" i="5"/>
  <c r="BH203" i="5"/>
  <c r="BG203" i="5"/>
  <c r="BF203" i="5"/>
  <c r="AA203" i="5"/>
  <c r="Y203" i="5"/>
  <c r="W203" i="5"/>
  <c r="BK203" i="5"/>
  <c r="N203" i="5"/>
  <c r="BE203" i="5" s="1"/>
  <c r="BI202" i="5"/>
  <c r="BH202" i="5"/>
  <c r="BG202" i="5"/>
  <c r="BF202" i="5"/>
  <c r="AA202" i="5"/>
  <c r="Y202" i="5"/>
  <c r="W202" i="5"/>
  <c r="BK202" i="5"/>
  <c r="N202" i="5"/>
  <c r="BE202" i="5" s="1"/>
  <c r="BI200" i="5"/>
  <c r="BH200" i="5"/>
  <c r="BG200" i="5"/>
  <c r="BF200" i="5"/>
  <c r="AA200" i="5"/>
  <c r="Y200" i="5"/>
  <c r="W200" i="5"/>
  <c r="BK200" i="5"/>
  <c r="N200" i="5"/>
  <c r="BE200" i="5" s="1"/>
  <c r="BI198" i="5"/>
  <c r="BH198" i="5"/>
  <c r="BG198" i="5"/>
  <c r="BF198" i="5"/>
  <c r="AA198" i="5"/>
  <c r="Y198" i="5"/>
  <c r="W198" i="5"/>
  <c r="BK198" i="5"/>
  <c r="N198" i="5"/>
  <c r="BE198" i="5" s="1"/>
  <c r="BI196" i="5"/>
  <c r="BH196" i="5"/>
  <c r="BG196" i="5"/>
  <c r="BF196" i="5"/>
  <c r="AA196" i="5"/>
  <c r="Y196" i="5"/>
  <c r="W196" i="5"/>
  <c r="BK196" i="5"/>
  <c r="N196" i="5"/>
  <c r="BE196" i="5" s="1"/>
  <c r="BI194" i="5"/>
  <c r="BH194" i="5"/>
  <c r="BG194" i="5"/>
  <c r="BF194" i="5"/>
  <c r="AA194" i="5"/>
  <c r="Y194" i="5"/>
  <c r="W194" i="5"/>
  <c r="BK194" i="5"/>
  <c r="N194" i="5"/>
  <c r="BE194" i="5" s="1"/>
  <c r="BI193" i="5"/>
  <c r="BH193" i="5"/>
  <c r="BG193" i="5"/>
  <c r="BF193" i="5"/>
  <c r="BE193" i="5"/>
  <c r="AA193" i="5"/>
  <c r="Y193" i="5"/>
  <c r="W193" i="5"/>
  <c r="BK193" i="5"/>
  <c r="N193" i="5"/>
  <c r="BI192" i="5"/>
  <c r="BH192" i="5"/>
  <c r="BG192" i="5"/>
  <c r="BF192" i="5"/>
  <c r="AA192" i="5"/>
  <c r="Y192" i="5"/>
  <c r="W192" i="5"/>
  <c r="BK192" i="5"/>
  <c r="N192" i="5"/>
  <c r="BE192" i="5" s="1"/>
  <c r="BI190" i="5"/>
  <c r="BH190" i="5"/>
  <c r="BG190" i="5"/>
  <c r="BF190" i="5"/>
  <c r="AA190" i="5"/>
  <c r="Y190" i="5"/>
  <c r="W190" i="5"/>
  <c r="BK190" i="5"/>
  <c r="N190" i="5"/>
  <c r="BE190" i="5" s="1"/>
  <c r="BI188" i="5"/>
  <c r="BH188" i="5"/>
  <c r="BG188" i="5"/>
  <c r="BF188" i="5"/>
  <c r="AA188" i="5"/>
  <c r="Y188" i="5"/>
  <c r="W188" i="5"/>
  <c r="BK188" i="5"/>
  <c r="N188" i="5"/>
  <c r="BE188" i="5" s="1"/>
  <c r="BI186" i="5"/>
  <c r="BH186" i="5"/>
  <c r="BG186" i="5"/>
  <c r="BF186" i="5"/>
  <c r="AA186" i="5"/>
  <c r="Y186" i="5"/>
  <c r="W186" i="5"/>
  <c r="BK186" i="5"/>
  <c r="N186" i="5"/>
  <c r="BE186" i="5" s="1"/>
  <c r="BI184" i="5"/>
  <c r="BH184" i="5"/>
  <c r="BG184" i="5"/>
  <c r="BF184" i="5"/>
  <c r="AA184" i="5"/>
  <c r="Y184" i="5"/>
  <c r="W184" i="5"/>
  <c r="BK184" i="5"/>
  <c r="N184" i="5"/>
  <c r="BE184" i="5" s="1"/>
  <c r="BI182" i="5"/>
  <c r="BH182" i="5"/>
  <c r="BG182" i="5"/>
  <c r="BF182" i="5"/>
  <c r="AA182" i="5"/>
  <c r="Y182" i="5"/>
  <c r="W182" i="5"/>
  <c r="BK182" i="5"/>
  <c r="N182" i="5"/>
  <c r="BE182" i="5" s="1"/>
  <c r="BI180" i="5"/>
  <c r="BH180" i="5"/>
  <c r="BG180" i="5"/>
  <c r="BF180" i="5"/>
  <c r="AA180" i="5"/>
  <c r="Y180" i="5"/>
  <c r="W180" i="5"/>
  <c r="BK180" i="5"/>
  <c r="N180" i="5"/>
  <c r="BE180" i="5" s="1"/>
  <c r="BI178" i="5"/>
  <c r="BH178" i="5"/>
  <c r="BG178" i="5"/>
  <c r="BF178" i="5"/>
  <c r="AA178" i="5"/>
  <c r="Y178" i="5"/>
  <c r="W178" i="5"/>
  <c r="BK178" i="5"/>
  <c r="N178" i="5"/>
  <c r="BE178" i="5" s="1"/>
  <c r="BI176" i="5"/>
  <c r="BH176" i="5"/>
  <c r="BG176" i="5"/>
  <c r="BF176" i="5"/>
  <c r="AA176" i="5"/>
  <c r="Y176" i="5"/>
  <c r="W176" i="5"/>
  <c r="BK176" i="5"/>
  <c r="N176" i="5"/>
  <c r="BE176" i="5" s="1"/>
  <c r="BI174" i="5"/>
  <c r="BH174" i="5"/>
  <c r="BG174" i="5"/>
  <c r="BF174" i="5"/>
  <c r="AA174" i="5"/>
  <c r="Y174" i="5"/>
  <c r="W174" i="5"/>
  <c r="BK174" i="5"/>
  <c r="N174" i="5"/>
  <c r="BE174" i="5" s="1"/>
  <c r="BI172" i="5"/>
  <c r="BH172" i="5"/>
  <c r="BG172" i="5"/>
  <c r="BF172" i="5"/>
  <c r="AA172" i="5"/>
  <c r="Y172" i="5"/>
  <c r="W172" i="5"/>
  <c r="BK172" i="5"/>
  <c r="N172" i="5"/>
  <c r="BE172" i="5" s="1"/>
  <c r="BI170" i="5"/>
  <c r="BH170" i="5"/>
  <c r="BG170" i="5"/>
  <c r="BF170" i="5"/>
  <c r="AA170" i="5"/>
  <c r="Y170" i="5"/>
  <c r="W170" i="5"/>
  <c r="BK170" i="5"/>
  <c r="N170" i="5"/>
  <c r="BE170" i="5" s="1"/>
  <c r="BI168" i="5"/>
  <c r="BH168" i="5"/>
  <c r="BG168" i="5"/>
  <c r="BF168" i="5"/>
  <c r="AA168" i="5"/>
  <c r="Y168" i="5"/>
  <c r="W168" i="5"/>
  <c r="BK168" i="5"/>
  <c r="N168" i="5"/>
  <c r="BE168" i="5" s="1"/>
  <c r="BI166" i="5"/>
  <c r="BH166" i="5"/>
  <c r="BG166" i="5"/>
  <c r="BF166" i="5"/>
  <c r="BE166" i="5"/>
  <c r="AA166" i="5"/>
  <c r="Y166" i="5"/>
  <c r="W166" i="5"/>
  <c r="BK166" i="5"/>
  <c r="N166" i="5"/>
  <c r="BI164" i="5"/>
  <c r="BH164" i="5"/>
  <c r="BG164" i="5"/>
  <c r="BF164" i="5"/>
  <c r="AA164" i="5"/>
  <c r="Y164" i="5"/>
  <c r="W164" i="5"/>
  <c r="BK164" i="5"/>
  <c r="N164" i="5"/>
  <c r="BE164" i="5" s="1"/>
  <c r="BI162" i="5"/>
  <c r="BH162" i="5"/>
  <c r="BG162" i="5"/>
  <c r="BF162" i="5"/>
  <c r="AA162" i="5"/>
  <c r="Y162" i="5"/>
  <c r="W162" i="5"/>
  <c r="BK162" i="5"/>
  <c r="N162" i="5"/>
  <c r="BE162" i="5" s="1"/>
  <c r="BI160" i="5"/>
  <c r="BH160" i="5"/>
  <c r="BG160" i="5"/>
  <c r="BF160" i="5"/>
  <c r="AA160" i="5"/>
  <c r="Y160" i="5"/>
  <c r="W160" i="5"/>
  <c r="BK160" i="5"/>
  <c r="N160" i="5"/>
  <c r="BE160" i="5" s="1"/>
  <c r="BI159" i="5"/>
  <c r="BH159" i="5"/>
  <c r="BG159" i="5"/>
  <c r="BF159" i="5"/>
  <c r="AA159" i="5"/>
  <c r="Y159" i="5"/>
  <c r="W159" i="5"/>
  <c r="BK159" i="5"/>
  <c r="N159" i="5"/>
  <c r="BE159" i="5" s="1"/>
  <c r="BI158" i="5"/>
  <c r="BH158" i="5"/>
  <c r="BG158" i="5"/>
  <c r="BF158" i="5"/>
  <c r="AA158" i="5"/>
  <c r="Y158" i="5"/>
  <c r="W158" i="5"/>
  <c r="BK158" i="5"/>
  <c r="N158" i="5"/>
  <c r="BE158" i="5" s="1"/>
  <c r="BI157" i="5"/>
  <c r="BH157" i="5"/>
  <c r="BG157" i="5"/>
  <c r="BF157" i="5"/>
  <c r="AA157" i="5"/>
  <c r="Y157" i="5"/>
  <c r="W157" i="5"/>
  <c r="BK157" i="5"/>
  <c r="N157" i="5"/>
  <c r="BE157" i="5" s="1"/>
  <c r="BI155" i="5"/>
  <c r="BH155" i="5"/>
  <c r="BG155" i="5"/>
  <c r="BF155" i="5"/>
  <c r="AA155" i="5"/>
  <c r="Y155" i="5"/>
  <c r="W155" i="5"/>
  <c r="BK155" i="5"/>
  <c r="N155" i="5"/>
  <c r="BE155" i="5" s="1"/>
  <c r="BI153" i="5"/>
  <c r="BH153" i="5"/>
  <c r="BG153" i="5"/>
  <c r="BF153" i="5"/>
  <c r="AA153" i="5"/>
  <c r="Y153" i="5"/>
  <c r="W153" i="5"/>
  <c r="BK153" i="5"/>
  <c r="N153" i="5"/>
  <c r="BE153" i="5" s="1"/>
  <c r="BI151" i="5"/>
  <c r="BH151" i="5"/>
  <c r="BG151" i="5"/>
  <c r="BF151" i="5"/>
  <c r="AA151" i="5"/>
  <c r="Y151" i="5"/>
  <c r="W151" i="5"/>
  <c r="BK151" i="5"/>
  <c r="N151" i="5"/>
  <c r="BE151" i="5" s="1"/>
  <c r="BI149" i="5"/>
  <c r="BH149" i="5"/>
  <c r="BG149" i="5"/>
  <c r="BF149" i="5"/>
  <c r="AA149" i="5"/>
  <c r="Y149" i="5"/>
  <c r="W149" i="5"/>
  <c r="BK149" i="5"/>
  <c r="N149" i="5"/>
  <c r="BE149" i="5" s="1"/>
  <c r="BI147" i="5"/>
  <c r="BH147" i="5"/>
  <c r="BG147" i="5"/>
  <c r="BF147" i="5"/>
  <c r="AA147" i="5"/>
  <c r="Y147" i="5"/>
  <c r="W147" i="5"/>
  <c r="BK147" i="5"/>
  <c r="N147" i="5"/>
  <c r="BE147" i="5" s="1"/>
  <c r="BI145" i="5"/>
  <c r="BH145" i="5"/>
  <c r="BG145" i="5"/>
  <c r="BF145" i="5"/>
  <c r="AA145" i="5"/>
  <c r="Y145" i="5"/>
  <c r="W145" i="5"/>
  <c r="BK145" i="5"/>
  <c r="N145" i="5"/>
  <c r="BE145" i="5" s="1"/>
  <c r="BI143" i="5"/>
  <c r="BH143" i="5"/>
  <c r="BG143" i="5"/>
  <c r="BF143" i="5"/>
  <c r="BE143" i="5"/>
  <c r="AA143" i="5"/>
  <c r="Y143" i="5"/>
  <c r="W143" i="5"/>
  <c r="BK143" i="5"/>
  <c r="N143" i="5"/>
  <c r="BI141" i="5"/>
  <c r="BH141" i="5"/>
  <c r="BG141" i="5"/>
  <c r="BF141" i="5"/>
  <c r="AA141" i="5"/>
  <c r="Y141" i="5"/>
  <c r="W141" i="5"/>
  <c r="BK141" i="5"/>
  <c r="N141" i="5"/>
  <c r="BE141" i="5" s="1"/>
  <c r="BI139" i="5"/>
  <c r="BH139" i="5"/>
  <c r="BG139" i="5"/>
  <c r="BF139" i="5"/>
  <c r="AA139" i="5"/>
  <c r="Y139" i="5"/>
  <c r="W139" i="5"/>
  <c r="BK139" i="5"/>
  <c r="N139" i="5"/>
  <c r="BE139" i="5" s="1"/>
  <c r="BI137" i="5"/>
  <c r="BH137" i="5"/>
  <c r="BG137" i="5"/>
  <c r="BF137" i="5"/>
  <c r="AA137" i="5"/>
  <c r="Y137" i="5"/>
  <c r="W137" i="5"/>
  <c r="BK137" i="5"/>
  <c r="N137" i="5"/>
  <c r="BE137" i="5" s="1"/>
  <c r="BI135" i="5"/>
  <c r="BH135" i="5"/>
  <c r="BG135" i="5"/>
  <c r="BF135" i="5"/>
  <c r="AA135" i="5"/>
  <c r="Y135" i="5"/>
  <c r="W135" i="5"/>
  <c r="BK135" i="5"/>
  <c r="N135" i="5"/>
  <c r="BE135" i="5" s="1"/>
  <c r="BI133" i="5"/>
  <c r="BH133" i="5"/>
  <c r="BG133" i="5"/>
  <c r="BF133" i="5"/>
  <c r="AA133" i="5"/>
  <c r="Y133" i="5"/>
  <c r="W133" i="5"/>
  <c r="BK133" i="5"/>
  <c r="N133" i="5"/>
  <c r="BE133" i="5" s="1"/>
  <c r="BI131" i="5"/>
  <c r="BH131" i="5"/>
  <c r="BG131" i="5"/>
  <c r="BF131" i="5"/>
  <c r="AA131" i="5"/>
  <c r="Y131" i="5"/>
  <c r="W131" i="5"/>
  <c r="BK131" i="5"/>
  <c r="N131" i="5"/>
  <c r="BE131" i="5" s="1"/>
  <c r="BI129" i="5"/>
  <c r="BH129" i="5"/>
  <c r="BG129" i="5"/>
  <c r="BF129" i="5"/>
  <c r="AA129" i="5"/>
  <c r="Y129" i="5"/>
  <c r="W129" i="5"/>
  <c r="BK129" i="5"/>
  <c r="N129" i="5"/>
  <c r="BE129" i="5" s="1"/>
  <c r="BI127" i="5"/>
  <c r="BH127" i="5"/>
  <c r="BG127" i="5"/>
  <c r="BF127" i="5"/>
  <c r="AA127" i="5"/>
  <c r="Y127" i="5"/>
  <c r="W127" i="5"/>
  <c r="BK127" i="5"/>
  <c r="N127" i="5"/>
  <c r="BE127" i="5" s="1"/>
  <c r="BI125" i="5"/>
  <c r="BH125" i="5"/>
  <c r="BG125" i="5"/>
  <c r="BF125" i="5"/>
  <c r="AA125" i="5"/>
  <c r="Y125" i="5"/>
  <c r="W125" i="5"/>
  <c r="BK125" i="5"/>
  <c r="N125" i="5"/>
  <c r="BE125" i="5" s="1"/>
  <c r="BI123" i="5"/>
  <c r="BH123" i="5"/>
  <c r="BG123" i="5"/>
  <c r="BF123" i="5"/>
  <c r="AA123" i="5"/>
  <c r="Y123" i="5"/>
  <c r="W123" i="5"/>
  <c r="BK123" i="5"/>
  <c r="N123" i="5"/>
  <c r="BE123" i="5" s="1"/>
  <c r="BI121" i="5"/>
  <c r="BH121" i="5"/>
  <c r="BG121" i="5"/>
  <c r="BF121" i="5"/>
  <c r="AA121" i="5"/>
  <c r="Y121" i="5"/>
  <c r="W121" i="5"/>
  <c r="BK121" i="5"/>
  <c r="N121" i="5"/>
  <c r="BE121" i="5" s="1"/>
  <c r="BI120" i="5"/>
  <c r="BH120" i="5"/>
  <c r="BG120" i="5"/>
  <c r="BF120" i="5"/>
  <c r="AA120" i="5"/>
  <c r="Y120" i="5"/>
  <c r="W120" i="5"/>
  <c r="BK120" i="5"/>
  <c r="N120" i="5"/>
  <c r="BE120" i="5" s="1"/>
  <c r="BI118" i="5"/>
  <c r="BH118" i="5"/>
  <c r="BG118" i="5"/>
  <c r="BF118" i="5"/>
  <c r="AA118" i="5"/>
  <c r="Y118" i="5"/>
  <c r="W118" i="5"/>
  <c r="BK118" i="5"/>
  <c r="N118" i="5"/>
  <c r="BE118" i="5" s="1"/>
  <c r="BI116" i="5"/>
  <c r="BH116" i="5"/>
  <c r="BG116" i="5"/>
  <c r="BF116" i="5"/>
  <c r="AA116" i="5"/>
  <c r="Y116" i="5"/>
  <c r="W116" i="5"/>
  <c r="BK116" i="5"/>
  <c r="N116" i="5"/>
  <c r="BE116" i="5" s="1"/>
  <c r="M109" i="5"/>
  <c r="F109" i="5"/>
  <c r="M107" i="5"/>
  <c r="F107" i="5"/>
  <c r="F105" i="5"/>
  <c r="M28" i="5"/>
  <c r="AS92" i="1" s="1"/>
  <c r="M83" i="5"/>
  <c r="F83" i="5"/>
  <c r="F81" i="5"/>
  <c r="F79" i="5"/>
  <c r="O21" i="5"/>
  <c r="E21" i="5"/>
  <c r="M84" i="5" s="1"/>
  <c r="O20" i="5"/>
  <c r="O15" i="5"/>
  <c r="E15" i="5"/>
  <c r="F110" i="5" s="1"/>
  <c r="O14" i="5"/>
  <c r="M81" i="5"/>
  <c r="F6" i="5"/>
  <c r="F104" i="5" s="1"/>
  <c r="Y126" i="4"/>
  <c r="AY91" i="1"/>
  <c r="AX91" i="1"/>
  <c r="BI791" i="4"/>
  <c r="BH791" i="4"/>
  <c r="BG791" i="4"/>
  <c r="BF791" i="4"/>
  <c r="AA791" i="4"/>
  <c r="Y791" i="4"/>
  <c r="W791" i="4"/>
  <c r="BK791" i="4"/>
  <c r="N791" i="4"/>
  <c r="BE791" i="4" s="1"/>
  <c r="BI789" i="4"/>
  <c r="BH789" i="4"/>
  <c r="BG789" i="4"/>
  <c r="BF789" i="4"/>
  <c r="BE789" i="4"/>
  <c r="AA789" i="4"/>
  <c r="Y789" i="4"/>
  <c r="W789" i="4"/>
  <c r="BK789" i="4"/>
  <c r="N789" i="4"/>
  <c r="BI787" i="4"/>
  <c r="BH787" i="4"/>
  <c r="BG787" i="4"/>
  <c r="BF787" i="4"/>
  <c r="AA787" i="4"/>
  <c r="Y787" i="4"/>
  <c r="W787" i="4"/>
  <c r="BK787" i="4"/>
  <c r="N787" i="4"/>
  <c r="BE787" i="4" s="1"/>
  <c r="BI785" i="4"/>
  <c r="BH785" i="4"/>
  <c r="BG785" i="4"/>
  <c r="BF785" i="4"/>
  <c r="AA785" i="4"/>
  <c r="Y785" i="4"/>
  <c r="W785" i="4"/>
  <c r="BK785" i="4"/>
  <c r="N785" i="4"/>
  <c r="BE785" i="4" s="1"/>
  <c r="BI783" i="4"/>
  <c r="BH783" i="4"/>
  <c r="BG783" i="4"/>
  <c r="BF783" i="4"/>
  <c r="AA783" i="4"/>
  <c r="Y783" i="4"/>
  <c r="W783" i="4"/>
  <c r="BK783" i="4"/>
  <c r="N783" i="4"/>
  <c r="BE783" i="4" s="1"/>
  <c r="BI782" i="4"/>
  <c r="BH782" i="4"/>
  <c r="BG782" i="4"/>
  <c r="BF782" i="4"/>
  <c r="AA782" i="4"/>
  <c r="Y782" i="4"/>
  <c r="W782" i="4"/>
  <c r="BK782" i="4"/>
  <c r="N782" i="4"/>
  <c r="BE782" i="4" s="1"/>
  <c r="BI780" i="4"/>
  <c r="BH780" i="4"/>
  <c r="BG780" i="4"/>
  <c r="BF780" i="4"/>
  <c r="BE780" i="4"/>
  <c r="AA780" i="4"/>
  <c r="Y780" i="4"/>
  <c r="W780" i="4"/>
  <c r="BK780" i="4"/>
  <c r="N780" i="4"/>
  <c r="BI778" i="4"/>
  <c r="BH778" i="4"/>
  <c r="BG778" i="4"/>
  <c r="BF778" i="4"/>
  <c r="AA778" i="4"/>
  <c r="Y778" i="4"/>
  <c r="W778" i="4"/>
  <c r="BK778" i="4"/>
  <c r="N778" i="4"/>
  <c r="BE778" i="4" s="1"/>
  <c r="BI776" i="4"/>
  <c r="BH776" i="4"/>
  <c r="BG776" i="4"/>
  <c r="BF776" i="4"/>
  <c r="BE776" i="4"/>
  <c r="AA776" i="4"/>
  <c r="Y776" i="4"/>
  <c r="W776" i="4"/>
  <c r="BK776" i="4"/>
  <c r="N776" i="4"/>
  <c r="BI775" i="4"/>
  <c r="BH775" i="4"/>
  <c r="BG775" i="4"/>
  <c r="BF775" i="4"/>
  <c r="AA775" i="4"/>
  <c r="Y775" i="4"/>
  <c r="W775" i="4"/>
  <c r="BK775" i="4"/>
  <c r="N775" i="4"/>
  <c r="BE775" i="4" s="1"/>
  <c r="BI773" i="4"/>
  <c r="BH773" i="4"/>
  <c r="BG773" i="4"/>
  <c r="BF773" i="4"/>
  <c r="BE773" i="4"/>
  <c r="AA773" i="4"/>
  <c r="Y773" i="4"/>
  <c r="W773" i="4"/>
  <c r="BK773" i="4"/>
  <c r="N773" i="4"/>
  <c r="BI771" i="4"/>
  <c r="BH771" i="4"/>
  <c r="BG771" i="4"/>
  <c r="BF771" i="4"/>
  <c r="AA771" i="4"/>
  <c r="Y771" i="4"/>
  <c r="W771" i="4"/>
  <c r="BK771" i="4"/>
  <c r="N771" i="4"/>
  <c r="BE771" i="4" s="1"/>
  <c r="BI769" i="4"/>
  <c r="BH769" i="4"/>
  <c r="BG769" i="4"/>
  <c r="BF769" i="4"/>
  <c r="BE769" i="4"/>
  <c r="AA769" i="4"/>
  <c r="Y769" i="4"/>
  <c r="W769" i="4"/>
  <c r="BK769" i="4"/>
  <c r="N769" i="4"/>
  <c r="BI768" i="4"/>
  <c r="BH768" i="4"/>
  <c r="BG768" i="4"/>
  <c r="BF768" i="4"/>
  <c r="AA768" i="4"/>
  <c r="Y768" i="4"/>
  <c r="W768" i="4"/>
  <c r="BK768" i="4"/>
  <c r="N768" i="4"/>
  <c r="BE768" i="4" s="1"/>
  <c r="BI767" i="4"/>
  <c r="BH767" i="4"/>
  <c r="BG767" i="4"/>
  <c r="BF767" i="4"/>
  <c r="AA767" i="4"/>
  <c r="Y767" i="4"/>
  <c r="W767" i="4"/>
  <c r="BK767" i="4"/>
  <c r="N767" i="4"/>
  <c r="BE767" i="4" s="1"/>
  <c r="BI694" i="4"/>
  <c r="BH694" i="4"/>
  <c r="BG694" i="4"/>
  <c r="BF694" i="4"/>
  <c r="AA694" i="4"/>
  <c r="Y694" i="4"/>
  <c r="W694" i="4"/>
  <c r="BK694" i="4"/>
  <c r="N694" i="4"/>
  <c r="BE694" i="4" s="1"/>
  <c r="BI621" i="4"/>
  <c r="BH621" i="4"/>
  <c r="BG621" i="4"/>
  <c r="BF621" i="4"/>
  <c r="AA621" i="4"/>
  <c r="AA620" i="4" s="1"/>
  <c r="AA619" i="4" s="1"/>
  <c r="Y621" i="4"/>
  <c r="W621" i="4"/>
  <c r="BK621" i="4"/>
  <c r="N621" i="4"/>
  <c r="BE621" i="4" s="1"/>
  <c r="BI615" i="4"/>
  <c r="BH615" i="4"/>
  <c r="BG615" i="4"/>
  <c r="BF615" i="4"/>
  <c r="AA615" i="4"/>
  <c r="Y615" i="4"/>
  <c r="W615" i="4"/>
  <c r="BK615" i="4"/>
  <c r="N615" i="4"/>
  <c r="BE615" i="4" s="1"/>
  <c r="BI610" i="4"/>
  <c r="BH610" i="4"/>
  <c r="BG610" i="4"/>
  <c r="BF610" i="4"/>
  <c r="AA610" i="4"/>
  <c r="AA609" i="4" s="1"/>
  <c r="Y610" i="4"/>
  <c r="W610" i="4"/>
  <c r="BK610" i="4"/>
  <c r="N610" i="4"/>
  <c r="BE610" i="4" s="1"/>
  <c r="BI608" i="4"/>
  <c r="BH608" i="4"/>
  <c r="BG608" i="4"/>
  <c r="BF608" i="4"/>
  <c r="AA608" i="4"/>
  <c r="AA607" i="4" s="1"/>
  <c r="Y608" i="4"/>
  <c r="Y607" i="4" s="1"/>
  <c r="W608" i="4"/>
  <c r="W607" i="4" s="1"/>
  <c r="BK608" i="4"/>
  <c r="BK607" i="4" s="1"/>
  <c r="N607" i="4" s="1"/>
  <c r="N100" i="4" s="1"/>
  <c r="N608" i="4"/>
  <c r="BE608" i="4" s="1"/>
  <c r="BI604" i="4"/>
  <c r="BH604" i="4"/>
  <c r="BG604" i="4"/>
  <c r="BF604" i="4"/>
  <c r="AA604" i="4"/>
  <c r="Y604" i="4"/>
  <c r="W604" i="4"/>
  <c r="BK604" i="4"/>
  <c r="N604" i="4"/>
  <c r="BE604" i="4" s="1"/>
  <c r="BI601" i="4"/>
  <c r="BH601" i="4"/>
  <c r="BG601" i="4"/>
  <c r="BF601" i="4"/>
  <c r="AA601" i="4"/>
  <c r="Y601" i="4"/>
  <c r="W601" i="4"/>
  <c r="BK601" i="4"/>
  <c r="N601" i="4"/>
  <c r="BE601" i="4" s="1"/>
  <c r="BI598" i="4"/>
  <c r="BH598" i="4"/>
  <c r="BG598" i="4"/>
  <c r="BF598" i="4"/>
  <c r="BE598" i="4"/>
  <c r="AA598" i="4"/>
  <c r="Y598" i="4"/>
  <c r="W598" i="4"/>
  <c r="BK598" i="4"/>
  <c r="N598" i="4"/>
  <c r="BI593" i="4"/>
  <c r="BH593" i="4"/>
  <c r="BG593" i="4"/>
  <c r="BF593" i="4"/>
  <c r="AA593" i="4"/>
  <c r="Y593" i="4"/>
  <c r="W593" i="4"/>
  <c r="BK593" i="4"/>
  <c r="N593" i="4"/>
  <c r="BE593" i="4" s="1"/>
  <c r="BI588" i="4"/>
  <c r="BH588" i="4"/>
  <c r="BG588" i="4"/>
  <c r="BF588" i="4"/>
  <c r="AA588" i="4"/>
  <c r="Y588" i="4"/>
  <c r="W588" i="4"/>
  <c r="BK588" i="4"/>
  <c r="N588" i="4"/>
  <c r="BE588" i="4" s="1"/>
  <c r="BI581" i="4"/>
  <c r="BH581" i="4"/>
  <c r="BG581" i="4"/>
  <c r="BF581" i="4"/>
  <c r="BE581" i="4"/>
  <c r="AA581" i="4"/>
  <c r="Y581" i="4"/>
  <c r="W581" i="4"/>
  <c r="BK581" i="4"/>
  <c r="N581" i="4"/>
  <c r="BI579" i="4"/>
  <c r="BH579" i="4"/>
  <c r="BG579" i="4"/>
  <c r="BF579" i="4"/>
  <c r="AA579" i="4"/>
  <c r="Y579" i="4"/>
  <c r="W579" i="4"/>
  <c r="BK579" i="4"/>
  <c r="N579" i="4"/>
  <c r="BE579" i="4" s="1"/>
  <c r="BI578" i="4"/>
  <c r="BH578" i="4"/>
  <c r="BG578" i="4"/>
  <c r="BF578" i="4"/>
  <c r="AA578" i="4"/>
  <c r="Y578" i="4"/>
  <c r="W578" i="4"/>
  <c r="BK578" i="4"/>
  <c r="N578" i="4"/>
  <c r="BE578" i="4" s="1"/>
  <c r="BI577" i="4"/>
  <c r="BH577" i="4"/>
  <c r="BG577" i="4"/>
  <c r="BF577" i="4"/>
  <c r="AA577" i="4"/>
  <c r="Y577" i="4"/>
  <c r="W577" i="4"/>
  <c r="BK577" i="4"/>
  <c r="N577" i="4"/>
  <c r="BE577" i="4" s="1"/>
  <c r="BI576" i="4"/>
  <c r="BH576" i="4"/>
  <c r="BG576" i="4"/>
  <c r="BF576" i="4"/>
  <c r="AA576" i="4"/>
  <c r="Y576" i="4"/>
  <c r="W576" i="4"/>
  <c r="BK576" i="4"/>
  <c r="N576" i="4"/>
  <c r="BE576" i="4" s="1"/>
  <c r="BI575" i="4"/>
  <c r="BH575" i="4"/>
  <c r="BG575" i="4"/>
  <c r="BF575" i="4"/>
  <c r="AA575" i="4"/>
  <c r="Y575" i="4"/>
  <c r="W575" i="4"/>
  <c r="BK575" i="4"/>
  <c r="N575" i="4"/>
  <c r="BE575" i="4" s="1"/>
  <c r="BI572" i="4"/>
  <c r="BH572" i="4"/>
  <c r="BG572" i="4"/>
  <c r="BF572" i="4"/>
  <c r="AA572" i="4"/>
  <c r="Y572" i="4"/>
  <c r="Y571" i="4" s="1"/>
  <c r="W572" i="4"/>
  <c r="BK572" i="4"/>
  <c r="N572" i="4"/>
  <c r="BE572" i="4" s="1"/>
  <c r="BI570" i="4"/>
  <c r="BH570" i="4"/>
  <c r="BG570" i="4"/>
  <c r="BF570" i="4"/>
  <c r="BE570" i="4"/>
  <c r="AA570" i="4"/>
  <c r="Y570" i="4"/>
  <c r="W570" i="4"/>
  <c r="BK570" i="4"/>
  <c r="N570" i="4"/>
  <c r="BI568" i="4"/>
  <c r="BH568" i="4"/>
  <c r="BG568" i="4"/>
  <c r="BF568" i="4"/>
  <c r="AA568" i="4"/>
  <c r="Y568" i="4"/>
  <c r="W568" i="4"/>
  <c r="BK568" i="4"/>
  <c r="N568" i="4"/>
  <c r="BE568" i="4" s="1"/>
  <c r="BI566" i="4"/>
  <c r="BH566" i="4"/>
  <c r="BG566" i="4"/>
  <c r="BF566" i="4"/>
  <c r="AA566" i="4"/>
  <c r="Y566" i="4"/>
  <c r="W566" i="4"/>
  <c r="BK566" i="4"/>
  <c r="N566" i="4"/>
  <c r="BE566" i="4" s="1"/>
  <c r="BI564" i="4"/>
  <c r="BH564" i="4"/>
  <c r="BG564" i="4"/>
  <c r="BF564" i="4"/>
  <c r="BE564" i="4"/>
  <c r="AA564" i="4"/>
  <c r="Y564" i="4"/>
  <c r="W564" i="4"/>
  <c r="BK564" i="4"/>
  <c r="N564" i="4"/>
  <c r="BI563" i="4"/>
  <c r="BH563" i="4"/>
  <c r="BG563" i="4"/>
  <c r="BF563" i="4"/>
  <c r="AA563" i="4"/>
  <c r="Y563" i="4"/>
  <c r="W563" i="4"/>
  <c r="BK563" i="4"/>
  <c r="N563" i="4"/>
  <c r="BE563" i="4" s="1"/>
  <c r="BI562" i="4"/>
  <c r="BH562" i="4"/>
  <c r="BG562" i="4"/>
  <c r="BF562" i="4"/>
  <c r="AA562" i="4"/>
  <c r="Y562" i="4"/>
  <c r="W562" i="4"/>
  <c r="BK562" i="4"/>
  <c r="N562" i="4"/>
  <c r="BE562" i="4" s="1"/>
  <c r="BI560" i="4"/>
  <c r="BH560" i="4"/>
  <c r="BG560" i="4"/>
  <c r="BF560" i="4"/>
  <c r="BE560" i="4"/>
  <c r="AA560" i="4"/>
  <c r="Y560" i="4"/>
  <c r="W560" i="4"/>
  <c r="BK560" i="4"/>
  <c r="N560" i="4"/>
  <c r="BI557" i="4"/>
  <c r="BH557" i="4"/>
  <c r="BG557" i="4"/>
  <c r="BF557" i="4"/>
  <c r="AA557" i="4"/>
  <c r="Y557" i="4"/>
  <c r="W557" i="4"/>
  <c r="BK557" i="4"/>
  <c r="N557" i="4"/>
  <c r="BE557" i="4" s="1"/>
  <c r="BI553" i="4"/>
  <c r="BH553" i="4"/>
  <c r="BG553" i="4"/>
  <c r="BF553" i="4"/>
  <c r="AA553" i="4"/>
  <c r="Y553" i="4"/>
  <c r="W553" i="4"/>
  <c r="BK553" i="4"/>
  <c r="N553" i="4"/>
  <c r="BE553" i="4" s="1"/>
  <c r="BI550" i="4"/>
  <c r="BH550" i="4"/>
  <c r="BG550" i="4"/>
  <c r="BF550" i="4"/>
  <c r="AA550" i="4"/>
  <c r="Y550" i="4"/>
  <c r="W550" i="4"/>
  <c r="BK550" i="4"/>
  <c r="N550" i="4"/>
  <c r="BE550" i="4" s="1"/>
  <c r="BI543" i="4"/>
  <c r="BH543" i="4"/>
  <c r="BG543" i="4"/>
  <c r="BF543" i="4"/>
  <c r="AA543" i="4"/>
  <c r="Y543" i="4"/>
  <c r="W543" i="4"/>
  <c r="BK543" i="4"/>
  <c r="N543" i="4"/>
  <c r="BE543" i="4" s="1"/>
  <c r="BI536" i="4"/>
  <c r="BH536" i="4"/>
  <c r="BG536" i="4"/>
  <c r="BF536" i="4"/>
  <c r="AA536" i="4"/>
  <c r="Y536" i="4"/>
  <c r="W536" i="4"/>
  <c r="BK536" i="4"/>
  <c r="N536" i="4"/>
  <c r="BE536" i="4" s="1"/>
  <c r="BI534" i="4"/>
  <c r="BH534" i="4"/>
  <c r="BG534" i="4"/>
  <c r="BF534" i="4"/>
  <c r="BE534" i="4"/>
  <c r="AA534" i="4"/>
  <c r="Y534" i="4"/>
  <c r="W534" i="4"/>
  <c r="BK534" i="4"/>
  <c r="N534" i="4"/>
  <c r="BI532" i="4"/>
  <c r="BH532" i="4"/>
  <c r="BG532" i="4"/>
  <c r="BF532" i="4"/>
  <c r="AA532" i="4"/>
  <c r="Y532" i="4"/>
  <c r="W532" i="4"/>
  <c r="BK532" i="4"/>
  <c r="N532" i="4"/>
  <c r="BE532" i="4" s="1"/>
  <c r="BI530" i="4"/>
  <c r="BH530" i="4"/>
  <c r="BG530" i="4"/>
  <c r="BF530" i="4"/>
  <c r="BE530" i="4"/>
  <c r="AA530" i="4"/>
  <c r="Y530" i="4"/>
  <c r="W530" i="4"/>
  <c r="BK530" i="4"/>
  <c r="N530" i="4"/>
  <c r="BI528" i="4"/>
  <c r="BH528" i="4"/>
  <c r="BG528" i="4"/>
  <c r="BF528" i="4"/>
  <c r="AA528" i="4"/>
  <c r="Y528" i="4"/>
  <c r="W528" i="4"/>
  <c r="BK528" i="4"/>
  <c r="N528" i="4"/>
  <c r="BE528" i="4" s="1"/>
  <c r="BI526" i="4"/>
  <c r="BH526" i="4"/>
  <c r="BG526" i="4"/>
  <c r="BF526" i="4"/>
  <c r="AA526" i="4"/>
  <c r="Y526" i="4"/>
  <c r="W526" i="4"/>
  <c r="BK526" i="4"/>
  <c r="N526" i="4"/>
  <c r="BE526" i="4" s="1"/>
  <c r="BI524" i="4"/>
  <c r="BH524" i="4"/>
  <c r="BG524" i="4"/>
  <c r="BF524" i="4"/>
  <c r="AA524" i="4"/>
  <c r="Y524" i="4"/>
  <c r="W524" i="4"/>
  <c r="BK524" i="4"/>
  <c r="N524" i="4"/>
  <c r="BE524" i="4" s="1"/>
  <c r="BI523" i="4"/>
  <c r="BH523" i="4"/>
  <c r="BG523" i="4"/>
  <c r="BF523" i="4"/>
  <c r="AA523" i="4"/>
  <c r="Y523" i="4"/>
  <c r="W523" i="4"/>
  <c r="BK523" i="4"/>
  <c r="N523" i="4"/>
  <c r="BE523" i="4" s="1"/>
  <c r="BI520" i="4"/>
  <c r="BH520" i="4"/>
  <c r="BG520" i="4"/>
  <c r="BF520" i="4"/>
  <c r="AA520" i="4"/>
  <c r="Y520" i="4"/>
  <c r="W520" i="4"/>
  <c r="BK520" i="4"/>
  <c r="N520" i="4"/>
  <c r="BE520" i="4" s="1"/>
  <c r="BI519" i="4"/>
  <c r="BH519" i="4"/>
  <c r="BG519" i="4"/>
  <c r="BF519" i="4"/>
  <c r="AA519" i="4"/>
  <c r="Y519" i="4"/>
  <c r="W519" i="4"/>
  <c r="BK519" i="4"/>
  <c r="N519" i="4"/>
  <c r="BE519" i="4" s="1"/>
  <c r="BI516" i="4"/>
  <c r="BH516" i="4"/>
  <c r="BG516" i="4"/>
  <c r="BF516" i="4"/>
  <c r="AA516" i="4"/>
  <c r="Y516" i="4"/>
  <c r="W516" i="4"/>
  <c r="BK516" i="4"/>
  <c r="N516" i="4"/>
  <c r="BE516" i="4" s="1"/>
  <c r="BI515" i="4"/>
  <c r="BH515" i="4"/>
  <c r="BG515" i="4"/>
  <c r="BF515" i="4"/>
  <c r="BE515" i="4"/>
  <c r="AA515" i="4"/>
  <c r="Y515" i="4"/>
  <c r="W515" i="4"/>
  <c r="BK515" i="4"/>
  <c r="N515" i="4"/>
  <c r="BI512" i="4"/>
  <c r="BH512" i="4"/>
  <c r="BG512" i="4"/>
  <c r="BF512" i="4"/>
  <c r="AA512" i="4"/>
  <c r="Y512" i="4"/>
  <c r="W512" i="4"/>
  <c r="BK512" i="4"/>
  <c r="N512" i="4"/>
  <c r="BE512" i="4" s="1"/>
  <c r="BI509" i="4"/>
  <c r="BH509" i="4"/>
  <c r="BG509" i="4"/>
  <c r="BF509" i="4"/>
  <c r="BE509" i="4"/>
  <c r="AA509" i="4"/>
  <c r="Y509" i="4"/>
  <c r="W509" i="4"/>
  <c r="BK509" i="4"/>
  <c r="N509" i="4"/>
  <c r="BI506" i="4"/>
  <c r="BH506" i="4"/>
  <c r="BG506" i="4"/>
  <c r="BF506" i="4"/>
  <c r="AA506" i="4"/>
  <c r="Y506" i="4"/>
  <c r="W506" i="4"/>
  <c r="BK506" i="4"/>
  <c r="N506" i="4"/>
  <c r="BE506" i="4" s="1"/>
  <c r="BI503" i="4"/>
  <c r="BH503" i="4"/>
  <c r="BG503" i="4"/>
  <c r="BF503" i="4"/>
  <c r="AA503" i="4"/>
  <c r="Y503" i="4"/>
  <c r="W503" i="4"/>
  <c r="BK503" i="4"/>
  <c r="N503" i="4"/>
  <c r="BE503" i="4" s="1"/>
  <c r="BI502" i="4"/>
  <c r="BH502" i="4"/>
  <c r="BG502" i="4"/>
  <c r="BF502" i="4"/>
  <c r="BE502" i="4"/>
  <c r="AA502" i="4"/>
  <c r="Y502" i="4"/>
  <c r="W502" i="4"/>
  <c r="BK502" i="4"/>
  <c r="N502" i="4"/>
  <c r="BI501" i="4"/>
  <c r="BH501" i="4"/>
  <c r="BG501" i="4"/>
  <c r="BF501" i="4"/>
  <c r="AA501" i="4"/>
  <c r="Y501" i="4"/>
  <c r="W501" i="4"/>
  <c r="BK501" i="4"/>
  <c r="N501" i="4"/>
  <c r="BE501" i="4" s="1"/>
  <c r="BI498" i="4"/>
  <c r="BH498" i="4"/>
  <c r="BG498" i="4"/>
  <c r="BF498" i="4"/>
  <c r="AA498" i="4"/>
  <c r="Y498" i="4"/>
  <c r="W498" i="4"/>
  <c r="BK498" i="4"/>
  <c r="N498" i="4"/>
  <c r="BE498" i="4" s="1"/>
  <c r="BI497" i="4"/>
  <c r="BH497" i="4"/>
  <c r="BG497" i="4"/>
  <c r="BF497" i="4"/>
  <c r="AA497" i="4"/>
  <c r="Y497" i="4"/>
  <c r="W497" i="4"/>
  <c r="BK497" i="4"/>
  <c r="N497" i="4"/>
  <c r="BE497" i="4" s="1"/>
  <c r="BI496" i="4"/>
  <c r="BH496" i="4"/>
  <c r="BG496" i="4"/>
  <c r="BF496" i="4"/>
  <c r="AA496" i="4"/>
  <c r="Y496" i="4"/>
  <c r="W496" i="4"/>
  <c r="BK496" i="4"/>
  <c r="N496" i="4"/>
  <c r="BE496" i="4" s="1"/>
  <c r="BI495" i="4"/>
  <c r="BH495" i="4"/>
  <c r="BG495" i="4"/>
  <c r="BF495" i="4"/>
  <c r="BE495" i="4"/>
  <c r="AA495" i="4"/>
  <c r="Y495" i="4"/>
  <c r="W495" i="4"/>
  <c r="BK495" i="4"/>
  <c r="N495" i="4"/>
  <c r="BI494" i="4"/>
  <c r="BH494" i="4"/>
  <c r="BG494" i="4"/>
  <c r="BF494" i="4"/>
  <c r="AA494" i="4"/>
  <c r="Y494" i="4"/>
  <c r="W494" i="4"/>
  <c r="BK494" i="4"/>
  <c r="N494" i="4"/>
  <c r="BE494" i="4" s="1"/>
  <c r="BI491" i="4"/>
  <c r="BH491" i="4"/>
  <c r="BG491" i="4"/>
  <c r="BF491" i="4"/>
  <c r="BE491" i="4"/>
  <c r="AA491" i="4"/>
  <c r="Y491" i="4"/>
  <c r="W491" i="4"/>
  <c r="BK491" i="4"/>
  <c r="N491" i="4"/>
  <c r="BI489" i="4"/>
  <c r="BH489" i="4"/>
  <c r="BG489" i="4"/>
  <c r="BF489" i="4"/>
  <c r="AA489" i="4"/>
  <c r="Y489" i="4"/>
  <c r="W489" i="4"/>
  <c r="BK489" i="4"/>
  <c r="N489" i="4"/>
  <c r="BE489" i="4" s="1"/>
  <c r="BI486" i="4"/>
  <c r="BH486" i="4"/>
  <c r="BG486" i="4"/>
  <c r="BF486" i="4"/>
  <c r="AA486" i="4"/>
  <c r="Y486" i="4"/>
  <c r="W486" i="4"/>
  <c r="BK486" i="4"/>
  <c r="N486" i="4"/>
  <c r="BE486" i="4" s="1"/>
  <c r="BI485" i="4"/>
  <c r="BH485" i="4"/>
  <c r="BG485" i="4"/>
  <c r="BF485" i="4"/>
  <c r="AA485" i="4"/>
  <c r="Y485" i="4"/>
  <c r="W485" i="4"/>
  <c r="BK485" i="4"/>
  <c r="N485" i="4"/>
  <c r="BE485" i="4" s="1"/>
  <c r="BI482" i="4"/>
  <c r="BH482" i="4"/>
  <c r="BG482" i="4"/>
  <c r="BF482" i="4"/>
  <c r="AA482" i="4"/>
  <c r="Y482" i="4"/>
  <c r="W482" i="4"/>
  <c r="BK482" i="4"/>
  <c r="N482" i="4"/>
  <c r="BE482" i="4" s="1"/>
  <c r="BI481" i="4"/>
  <c r="BH481" i="4"/>
  <c r="BG481" i="4"/>
  <c r="BF481" i="4"/>
  <c r="AA481" i="4"/>
  <c r="Y481" i="4"/>
  <c r="W481" i="4"/>
  <c r="BK481" i="4"/>
  <c r="N481" i="4"/>
  <c r="BE481" i="4" s="1"/>
  <c r="BI478" i="4"/>
  <c r="BH478" i="4"/>
  <c r="BG478" i="4"/>
  <c r="BF478" i="4"/>
  <c r="AA478" i="4"/>
  <c r="Y478" i="4"/>
  <c r="W478" i="4"/>
  <c r="BK478" i="4"/>
  <c r="N478" i="4"/>
  <c r="BE478" i="4" s="1"/>
  <c r="BI477" i="4"/>
  <c r="BH477" i="4"/>
  <c r="BG477" i="4"/>
  <c r="BF477" i="4"/>
  <c r="AA477" i="4"/>
  <c r="Y477" i="4"/>
  <c r="W477" i="4"/>
  <c r="BK477" i="4"/>
  <c r="N477" i="4"/>
  <c r="BE477" i="4" s="1"/>
  <c r="BI474" i="4"/>
  <c r="BH474" i="4"/>
  <c r="BG474" i="4"/>
  <c r="BF474" i="4"/>
  <c r="AA474" i="4"/>
  <c r="Y474" i="4"/>
  <c r="W474" i="4"/>
  <c r="BK474" i="4"/>
  <c r="N474" i="4"/>
  <c r="BE474" i="4" s="1"/>
  <c r="BI472" i="4"/>
  <c r="BH472" i="4"/>
  <c r="BG472" i="4"/>
  <c r="BF472" i="4"/>
  <c r="AA472" i="4"/>
  <c r="Y472" i="4"/>
  <c r="W472" i="4"/>
  <c r="BK472" i="4"/>
  <c r="N472" i="4"/>
  <c r="BE472" i="4" s="1"/>
  <c r="BI470" i="4"/>
  <c r="BH470" i="4"/>
  <c r="BG470" i="4"/>
  <c r="BF470" i="4"/>
  <c r="AA470" i="4"/>
  <c r="Y470" i="4"/>
  <c r="W470" i="4"/>
  <c r="BK470" i="4"/>
  <c r="N470" i="4"/>
  <c r="BE470" i="4" s="1"/>
  <c r="BI469" i="4"/>
  <c r="BH469" i="4"/>
  <c r="BG469" i="4"/>
  <c r="BF469" i="4"/>
  <c r="AA469" i="4"/>
  <c r="Y469" i="4"/>
  <c r="W469" i="4"/>
  <c r="BK469" i="4"/>
  <c r="N469" i="4"/>
  <c r="BE469" i="4" s="1"/>
  <c r="BI466" i="4"/>
  <c r="BH466" i="4"/>
  <c r="BG466" i="4"/>
  <c r="BF466" i="4"/>
  <c r="AA466" i="4"/>
  <c r="Y466" i="4"/>
  <c r="W466" i="4"/>
  <c r="BK466" i="4"/>
  <c r="N466" i="4"/>
  <c r="BE466" i="4" s="1"/>
  <c r="BI463" i="4"/>
  <c r="BH463" i="4"/>
  <c r="BG463" i="4"/>
  <c r="BF463" i="4"/>
  <c r="AA463" i="4"/>
  <c r="Y463" i="4"/>
  <c r="W463" i="4"/>
  <c r="BK463" i="4"/>
  <c r="N463" i="4"/>
  <c r="BE463" i="4" s="1"/>
  <c r="BI460" i="4"/>
  <c r="BH460" i="4"/>
  <c r="BG460" i="4"/>
  <c r="BF460" i="4"/>
  <c r="AA460" i="4"/>
  <c r="Y460" i="4"/>
  <c r="W460" i="4"/>
  <c r="BK460" i="4"/>
  <c r="N460" i="4"/>
  <c r="BE460" i="4" s="1"/>
  <c r="BI457" i="4"/>
  <c r="BH457" i="4"/>
  <c r="BG457" i="4"/>
  <c r="BF457" i="4"/>
  <c r="AA457" i="4"/>
  <c r="Y457" i="4"/>
  <c r="W457" i="4"/>
  <c r="BK457" i="4"/>
  <c r="N457" i="4"/>
  <c r="BE457" i="4" s="1"/>
  <c r="BI454" i="4"/>
  <c r="BH454" i="4"/>
  <c r="BG454" i="4"/>
  <c r="BF454" i="4"/>
  <c r="AA454" i="4"/>
  <c r="Y454" i="4"/>
  <c r="W454" i="4"/>
  <c r="BK454" i="4"/>
  <c r="N454" i="4"/>
  <c r="BE454" i="4" s="1"/>
  <c r="BI449" i="4"/>
  <c r="BH449" i="4"/>
  <c r="BG449" i="4"/>
  <c r="BF449" i="4"/>
  <c r="AA449" i="4"/>
  <c r="Y449" i="4"/>
  <c r="W449" i="4"/>
  <c r="BK449" i="4"/>
  <c r="N449" i="4"/>
  <c r="BE449" i="4" s="1"/>
  <c r="BI448" i="4"/>
  <c r="BH448" i="4"/>
  <c r="BG448" i="4"/>
  <c r="BF448" i="4"/>
  <c r="AA448" i="4"/>
  <c r="Y448" i="4"/>
  <c r="W448" i="4"/>
  <c r="BK448" i="4"/>
  <c r="N448" i="4"/>
  <c r="BE448" i="4" s="1"/>
  <c r="BI445" i="4"/>
  <c r="BH445" i="4"/>
  <c r="BG445" i="4"/>
  <c r="BF445" i="4"/>
  <c r="AA445" i="4"/>
  <c r="Y445" i="4"/>
  <c r="W445" i="4"/>
  <c r="BK445" i="4"/>
  <c r="N445" i="4"/>
  <c r="BE445" i="4" s="1"/>
  <c r="BI444" i="4"/>
  <c r="BH444" i="4"/>
  <c r="BG444" i="4"/>
  <c r="BF444" i="4"/>
  <c r="AA444" i="4"/>
  <c r="Y444" i="4"/>
  <c r="W444" i="4"/>
  <c r="BK444" i="4"/>
  <c r="N444" i="4"/>
  <c r="BE444" i="4" s="1"/>
  <c r="BI440" i="4"/>
  <c r="BH440" i="4"/>
  <c r="BG440" i="4"/>
  <c r="BF440" i="4"/>
  <c r="AA440" i="4"/>
  <c r="Y440" i="4"/>
  <c r="W440" i="4"/>
  <c r="BK440" i="4"/>
  <c r="N440" i="4"/>
  <c r="BE440" i="4" s="1"/>
  <c r="BI433" i="4"/>
  <c r="BH433" i="4"/>
  <c r="BG433" i="4"/>
  <c r="BF433" i="4"/>
  <c r="AA433" i="4"/>
  <c r="Y433" i="4"/>
  <c r="W433" i="4"/>
  <c r="BK433" i="4"/>
  <c r="N433" i="4"/>
  <c r="BE433" i="4" s="1"/>
  <c r="BI430" i="4"/>
  <c r="BH430" i="4"/>
  <c r="BG430" i="4"/>
  <c r="BF430" i="4"/>
  <c r="AA430" i="4"/>
  <c r="Y430" i="4"/>
  <c r="W430" i="4"/>
  <c r="BK430" i="4"/>
  <c r="N430" i="4"/>
  <c r="BE430" i="4" s="1"/>
  <c r="BI427" i="4"/>
  <c r="BH427" i="4"/>
  <c r="BG427" i="4"/>
  <c r="BF427" i="4"/>
  <c r="AA427" i="4"/>
  <c r="Y427" i="4"/>
  <c r="W427" i="4"/>
  <c r="BK427" i="4"/>
  <c r="N427" i="4"/>
  <c r="BE427" i="4" s="1"/>
  <c r="BI423" i="4"/>
  <c r="BH423" i="4"/>
  <c r="BG423" i="4"/>
  <c r="BF423" i="4"/>
  <c r="AA423" i="4"/>
  <c r="Y423" i="4"/>
  <c r="W423" i="4"/>
  <c r="BK423" i="4"/>
  <c r="N423" i="4"/>
  <c r="BE423" i="4" s="1"/>
  <c r="BI419" i="4"/>
  <c r="BH419" i="4"/>
  <c r="BG419" i="4"/>
  <c r="BF419" i="4"/>
  <c r="AA419" i="4"/>
  <c r="Y419" i="4"/>
  <c r="W419" i="4"/>
  <c r="BK419" i="4"/>
  <c r="N419" i="4"/>
  <c r="BE419" i="4" s="1"/>
  <c r="BI416" i="4"/>
  <c r="BH416" i="4"/>
  <c r="BG416" i="4"/>
  <c r="BF416" i="4"/>
  <c r="AA416" i="4"/>
  <c r="Y416" i="4"/>
  <c r="W416" i="4"/>
  <c r="BK416" i="4"/>
  <c r="N416" i="4"/>
  <c r="BE416" i="4" s="1"/>
  <c r="BI413" i="4"/>
  <c r="BH413" i="4"/>
  <c r="BG413" i="4"/>
  <c r="BF413" i="4"/>
  <c r="AA413" i="4"/>
  <c r="Y413" i="4"/>
  <c r="W413" i="4"/>
  <c r="BK413" i="4"/>
  <c r="N413" i="4"/>
  <c r="BE413" i="4" s="1"/>
  <c r="BI410" i="4"/>
  <c r="BH410" i="4"/>
  <c r="BG410" i="4"/>
  <c r="BF410" i="4"/>
  <c r="AA410" i="4"/>
  <c r="Y410" i="4"/>
  <c r="W410" i="4"/>
  <c r="BK410" i="4"/>
  <c r="N410" i="4"/>
  <c r="BE410" i="4" s="1"/>
  <c r="BI409" i="4"/>
  <c r="BH409" i="4"/>
  <c r="BG409" i="4"/>
  <c r="BF409" i="4"/>
  <c r="AA409" i="4"/>
  <c r="Y409" i="4"/>
  <c r="W409" i="4"/>
  <c r="BK409" i="4"/>
  <c r="N409" i="4"/>
  <c r="BE409" i="4" s="1"/>
  <c r="BI408" i="4"/>
  <c r="BH408" i="4"/>
  <c r="BG408" i="4"/>
  <c r="BF408" i="4"/>
  <c r="AA408" i="4"/>
  <c r="Y408" i="4"/>
  <c r="W408" i="4"/>
  <c r="BK408" i="4"/>
  <c r="N408" i="4"/>
  <c r="BE408" i="4" s="1"/>
  <c r="BI405" i="4"/>
  <c r="BH405" i="4"/>
  <c r="BG405" i="4"/>
  <c r="BF405" i="4"/>
  <c r="AA405" i="4"/>
  <c r="Y405" i="4"/>
  <c r="W405" i="4"/>
  <c r="BK405" i="4"/>
  <c r="N405" i="4"/>
  <c r="BE405" i="4" s="1"/>
  <c r="BI401" i="4"/>
  <c r="BH401" i="4"/>
  <c r="BG401" i="4"/>
  <c r="BF401" i="4"/>
  <c r="AA401" i="4"/>
  <c r="Y401" i="4"/>
  <c r="W401" i="4"/>
  <c r="BK401" i="4"/>
  <c r="N401" i="4"/>
  <c r="BE401" i="4" s="1"/>
  <c r="BI398" i="4"/>
  <c r="BH398" i="4"/>
  <c r="BG398" i="4"/>
  <c r="BF398" i="4"/>
  <c r="AA398" i="4"/>
  <c r="Y398" i="4"/>
  <c r="W398" i="4"/>
  <c r="BK398" i="4"/>
  <c r="N398" i="4"/>
  <c r="BE398" i="4" s="1"/>
  <c r="BI397" i="4"/>
  <c r="BH397" i="4"/>
  <c r="BG397" i="4"/>
  <c r="BF397" i="4"/>
  <c r="AA397" i="4"/>
  <c r="Y397" i="4"/>
  <c r="W397" i="4"/>
  <c r="BK397" i="4"/>
  <c r="N397" i="4"/>
  <c r="BE397" i="4" s="1"/>
  <c r="BI394" i="4"/>
  <c r="BH394" i="4"/>
  <c r="BG394" i="4"/>
  <c r="BF394" i="4"/>
  <c r="AA394" i="4"/>
  <c r="Y394" i="4"/>
  <c r="W394" i="4"/>
  <c r="BK394" i="4"/>
  <c r="N394" i="4"/>
  <c r="BE394" i="4" s="1"/>
  <c r="BI386" i="4"/>
  <c r="BH386" i="4"/>
  <c r="BG386" i="4"/>
  <c r="BF386" i="4"/>
  <c r="AA386" i="4"/>
  <c r="Y386" i="4"/>
  <c r="W386" i="4"/>
  <c r="BK386" i="4"/>
  <c r="N386" i="4"/>
  <c r="BE386" i="4" s="1"/>
  <c r="BI384" i="4"/>
  <c r="BH384" i="4"/>
  <c r="BG384" i="4"/>
  <c r="BF384" i="4"/>
  <c r="AA384" i="4"/>
  <c r="Y384" i="4"/>
  <c r="W384" i="4"/>
  <c r="BK384" i="4"/>
  <c r="N384" i="4"/>
  <c r="BE384" i="4" s="1"/>
  <c r="BI382" i="4"/>
  <c r="BH382" i="4"/>
  <c r="BG382" i="4"/>
  <c r="BF382" i="4"/>
  <c r="AA382" i="4"/>
  <c r="Y382" i="4"/>
  <c r="W382" i="4"/>
  <c r="BK382" i="4"/>
  <c r="N382" i="4"/>
  <c r="BE382" i="4" s="1"/>
  <c r="BI379" i="4"/>
  <c r="BH379" i="4"/>
  <c r="BG379" i="4"/>
  <c r="BF379" i="4"/>
  <c r="AA379" i="4"/>
  <c r="Y379" i="4"/>
  <c r="W379" i="4"/>
  <c r="BK379" i="4"/>
  <c r="N379" i="4"/>
  <c r="BE379" i="4" s="1"/>
  <c r="BI376" i="4"/>
  <c r="BH376" i="4"/>
  <c r="BG376" i="4"/>
  <c r="BF376" i="4"/>
  <c r="AA376" i="4"/>
  <c r="Y376" i="4"/>
  <c r="W376" i="4"/>
  <c r="BK376" i="4"/>
  <c r="N376" i="4"/>
  <c r="BE376" i="4" s="1"/>
  <c r="BI373" i="4"/>
  <c r="BH373" i="4"/>
  <c r="BG373" i="4"/>
  <c r="BF373" i="4"/>
  <c r="BE373" i="4"/>
  <c r="AA373" i="4"/>
  <c r="Y373" i="4"/>
  <c r="W373" i="4"/>
  <c r="BK373" i="4"/>
  <c r="N373" i="4"/>
  <c r="BI370" i="4"/>
  <c r="BH370" i="4"/>
  <c r="BG370" i="4"/>
  <c r="BF370" i="4"/>
  <c r="AA370" i="4"/>
  <c r="Y370" i="4"/>
  <c r="W370" i="4"/>
  <c r="BK370" i="4"/>
  <c r="N370" i="4"/>
  <c r="BE370" i="4" s="1"/>
  <c r="BI366" i="4"/>
  <c r="BH366" i="4"/>
  <c r="BG366" i="4"/>
  <c r="BF366" i="4"/>
  <c r="BE366" i="4"/>
  <c r="AA366" i="4"/>
  <c r="Y366" i="4"/>
  <c r="W366" i="4"/>
  <c r="BK366" i="4"/>
  <c r="N366" i="4"/>
  <c r="BI363" i="4"/>
  <c r="BH363" i="4"/>
  <c r="BG363" i="4"/>
  <c r="BF363" i="4"/>
  <c r="AA363" i="4"/>
  <c r="Y363" i="4"/>
  <c r="W363" i="4"/>
  <c r="BK363" i="4"/>
  <c r="N363" i="4"/>
  <c r="BE363" i="4" s="1"/>
  <c r="BI358" i="4"/>
  <c r="BH358" i="4"/>
  <c r="BG358" i="4"/>
  <c r="BF358" i="4"/>
  <c r="AA358" i="4"/>
  <c r="Y358" i="4"/>
  <c r="W358" i="4"/>
  <c r="BK358" i="4"/>
  <c r="N358" i="4"/>
  <c r="BE358" i="4" s="1"/>
  <c r="BI357" i="4"/>
  <c r="BH357" i="4"/>
  <c r="BG357" i="4"/>
  <c r="BF357" i="4"/>
  <c r="AA357" i="4"/>
  <c r="Y357" i="4"/>
  <c r="W357" i="4"/>
  <c r="BK357" i="4"/>
  <c r="N357" i="4"/>
  <c r="BE357" i="4" s="1"/>
  <c r="BI356" i="4"/>
  <c r="BH356" i="4"/>
  <c r="BG356" i="4"/>
  <c r="BF356" i="4"/>
  <c r="AA356" i="4"/>
  <c r="Y356" i="4"/>
  <c r="W356" i="4"/>
  <c r="BK356" i="4"/>
  <c r="N356" i="4"/>
  <c r="BE356" i="4" s="1"/>
  <c r="BI353" i="4"/>
  <c r="BH353" i="4"/>
  <c r="BG353" i="4"/>
  <c r="BF353" i="4"/>
  <c r="AA353" i="4"/>
  <c r="Y353" i="4"/>
  <c r="W353" i="4"/>
  <c r="BK353" i="4"/>
  <c r="N353" i="4"/>
  <c r="BE353" i="4" s="1"/>
  <c r="BI351" i="4"/>
  <c r="BH351" i="4"/>
  <c r="BG351" i="4"/>
  <c r="BF351" i="4"/>
  <c r="BE351" i="4"/>
  <c r="AA351" i="4"/>
  <c r="Y351" i="4"/>
  <c r="W351" i="4"/>
  <c r="BK351" i="4"/>
  <c r="N351" i="4"/>
  <c r="BI347" i="4"/>
  <c r="BH347" i="4"/>
  <c r="BG347" i="4"/>
  <c r="BF347" i="4"/>
  <c r="AA347" i="4"/>
  <c r="Y347" i="4"/>
  <c r="W347" i="4"/>
  <c r="BK347" i="4"/>
  <c r="N347" i="4"/>
  <c r="BE347" i="4" s="1"/>
  <c r="BI343" i="4"/>
  <c r="BH343" i="4"/>
  <c r="BG343" i="4"/>
  <c r="BF343" i="4"/>
  <c r="AA343" i="4"/>
  <c r="Y343" i="4"/>
  <c r="W343" i="4"/>
  <c r="BK343" i="4"/>
  <c r="N343" i="4"/>
  <c r="BE343" i="4" s="1"/>
  <c r="BI336" i="4"/>
  <c r="BH336" i="4"/>
  <c r="BG336" i="4"/>
  <c r="BF336" i="4"/>
  <c r="AA336" i="4"/>
  <c r="Y336" i="4"/>
  <c r="W336" i="4"/>
  <c r="BK336" i="4"/>
  <c r="N336" i="4"/>
  <c r="BE336" i="4" s="1"/>
  <c r="BI329" i="4"/>
  <c r="BH329" i="4"/>
  <c r="BG329" i="4"/>
  <c r="BF329" i="4"/>
  <c r="AA329" i="4"/>
  <c r="Y329" i="4"/>
  <c r="W329" i="4"/>
  <c r="BK329" i="4"/>
  <c r="N329" i="4"/>
  <c r="BE329" i="4" s="1"/>
  <c r="BI326" i="4"/>
  <c r="BH326" i="4"/>
  <c r="BG326" i="4"/>
  <c r="BF326" i="4"/>
  <c r="AA326" i="4"/>
  <c r="Y326" i="4"/>
  <c r="W326" i="4"/>
  <c r="BK326" i="4"/>
  <c r="N326" i="4"/>
  <c r="BE326" i="4" s="1"/>
  <c r="BI319" i="4"/>
  <c r="BH319" i="4"/>
  <c r="BG319" i="4"/>
  <c r="BF319" i="4"/>
  <c r="AA319" i="4"/>
  <c r="Y319" i="4"/>
  <c r="W319" i="4"/>
  <c r="BK319" i="4"/>
  <c r="N319" i="4"/>
  <c r="BE319" i="4" s="1"/>
  <c r="BI316" i="4"/>
  <c r="BH316" i="4"/>
  <c r="BG316" i="4"/>
  <c r="BF316" i="4"/>
  <c r="AA316" i="4"/>
  <c r="Y316" i="4"/>
  <c r="W316" i="4"/>
  <c r="BK316" i="4"/>
  <c r="N316" i="4"/>
  <c r="BE316" i="4" s="1"/>
  <c r="BI309" i="4"/>
  <c r="BH309" i="4"/>
  <c r="BG309" i="4"/>
  <c r="BF309" i="4"/>
  <c r="AA309" i="4"/>
  <c r="Y309" i="4"/>
  <c r="W309" i="4"/>
  <c r="BK309" i="4"/>
  <c r="N309" i="4"/>
  <c r="BE309" i="4" s="1"/>
  <c r="BI301" i="4"/>
  <c r="BH301" i="4"/>
  <c r="BG301" i="4"/>
  <c r="BF301" i="4"/>
  <c r="AA301" i="4"/>
  <c r="Y301" i="4"/>
  <c r="W301" i="4"/>
  <c r="BK301" i="4"/>
  <c r="N301" i="4"/>
  <c r="BE301" i="4" s="1"/>
  <c r="BI293" i="4"/>
  <c r="BH293" i="4"/>
  <c r="BG293" i="4"/>
  <c r="BF293" i="4"/>
  <c r="AA293" i="4"/>
  <c r="Y293" i="4"/>
  <c r="W293" i="4"/>
  <c r="BK293" i="4"/>
  <c r="N293" i="4"/>
  <c r="BE293" i="4" s="1"/>
  <c r="BI273" i="4"/>
  <c r="BH273" i="4"/>
  <c r="BG273" i="4"/>
  <c r="BF273" i="4"/>
  <c r="AA273" i="4"/>
  <c r="Y273" i="4"/>
  <c r="W273" i="4"/>
  <c r="BK273" i="4"/>
  <c r="N273" i="4"/>
  <c r="BE273" i="4" s="1"/>
  <c r="BI253" i="4"/>
  <c r="BH253" i="4"/>
  <c r="BG253" i="4"/>
  <c r="BF253" i="4"/>
  <c r="AA253" i="4"/>
  <c r="Y253" i="4"/>
  <c r="W253" i="4"/>
  <c r="BK253" i="4"/>
  <c r="N253" i="4"/>
  <c r="BE253" i="4" s="1"/>
  <c r="BI250" i="4"/>
  <c r="BH250" i="4"/>
  <c r="BG250" i="4"/>
  <c r="BF250" i="4"/>
  <c r="AA250" i="4"/>
  <c r="Y250" i="4"/>
  <c r="W250" i="4"/>
  <c r="BK250" i="4"/>
  <c r="N250" i="4"/>
  <c r="BE250" i="4" s="1"/>
  <c r="BI247" i="4"/>
  <c r="BH247" i="4"/>
  <c r="BG247" i="4"/>
  <c r="BF247" i="4"/>
  <c r="AA247" i="4"/>
  <c r="Y247" i="4"/>
  <c r="W247" i="4"/>
  <c r="BK247" i="4"/>
  <c r="N247" i="4"/>
  <c r="BE247" i="4" s="1"/>
  <c r="BI243" i="4"/>
  <c r="BH243" i="4"/>
  <c r="BG243" i="4"/>
  <c r="BF243" i="4"/>
  <c r="AA243" i="4"/>
  <c r="Y243" i="4"/>
  <c r="W243" i="4"/>
  <c r="BK243" i="4"/>
  <c r="N243" i="4"/>
  <c r="BE243" i="4" s="1"/>
  <c r="BI238" i="4"/>
  <c r="BH238" i="4"/>
  <c r="BG238" i="4"/>
  <c r="BF238" i="4"/>
  <c r="AA238" i="4"/>
  <c r="Y238" i="4"/>
  <c r="W238" i="4"/>
  <c r="BK238" i="4"/>
  <c r="N238" i="4"/>
  <c r="BE238" i="4" s="1"/>
  <c r="BI230" i="4"/>
  <c r="BH230" i="4"/>
  <c r="BG230" i="4"/>
  <c r="BF230" i="4"/>
  <c r="AA230" i="4"/>
  <c r="Y230" i="4"/>
  <c r="W230" i="4"/>
  <c r="BK230" i="4"/>
  <c r="N230" i="4"/>
  <c r="BE230" i="4" s="1"/>
  <c r="BI227" i="4"/>
  <c r="BH227" i="4"/>
  <c r="BG227" i="4"/>
  <c r="BF227" i="4"/>
  <c r="AA227" i="4"/>
  <c r="Y227" i="4"/>
  <c r="Y226" i="4" s="1"/>
  <c r="W227" i="4"/>
  <c r="BK227" i="4"/>
  <c r="N227" i="4"/>
  <c r="BE227" i="4" s="1"/>
  <c r="BI221" i="4"/>
  <c r="BH221" i="4"/>
  <c r="BG221" i="4"/>
  <c r="BF221" i="4"/>
  <c r="AA221" i="4"/>
  <c r="Y221" i="4"/>
  <c r="W221" i="4"/>
  <c r="BK221" i="4"/>
  <c r="N221" i="4"/>
  <c r="BE221" i="4" s="1"/>
  <c r="BI216" i="4"/>
  <c r="BH216" i="4"/>
  <c r="BG216" i="4"/>
  <c r="BF216" i="4"/>
  <c r="AA216" i="4"/>
  <c r="Y216" i="4"/>
  <c r="W216" i="4"/>
  <c r="BK216" i="4"/>
  <c r="N216" i="4"/>
  <c r="BE216" i="4" s="1"/>
  <c r="BI211" i="4"/>
  <c r="BH211" i="4"/>
  <c r="BG211" i="4"/>
  <c r="BF211" i="4"/>
  <c r="AA211" i="4"/>
  <c r="Y211" i="4"/>
  <c r="W211" i="4"/>
  <c r="BK211" i="4"/>
  <c r="N211" i="4"/>
  <c r="BE211" i="4" s="1"/>
  <c r="BI206" i="4"/>
  <c r="BH206" i="4"/>
  <c r="BG206" i="4"/>
  <c r="BF206" i="4"/>
  <c r="AA206" i="4"/>
  <c r="Y206" i="4"/>
  <c r="W206" i="4"/>
  <c r="BK206" i="4"/>
  <c r="N206" i="4"/>
  <c r="BE206" i="4" s="1"/>
  <c r="BI201" i="4"/>
  <c r="BH201" i="4"/>
  <c r="BG201" i="4"/>
  <c r="BF201" i="4"/>
  <c r="AA201" i="4"/>
  <c r="Y201" i="4"/>
  <c r="W201" i="4"/>
  <c r="BK201" i="4"/>
  <c r="N201" i="4"/>
  <c r="BE201" i="4" s="1"/>
  <c r="BI198" i="4"/>
  <c r="BH198" i="4"/>
  <c r="BG198" i="4"/>
  <c r="BF198" i="4"/>
  <c r="AA198" i="4"/>
  <c r="Y198" i="4"/>
  <c r="W198" i="4"/>
  <c r="BK198" i="4"/>
  <c r="N198" i="4"/>
  <c r="BE198" i="4" s="1"/>
  <c r="BI187" i="4"/>
  <c r="BH187" i="4"/>
  <c r="BG187" i="4"/>
  <c r="BF187" i="4"/>
  <c r="AA187" i="4"/>
  <c r="Y187" i="4"/>
  <c r="W187" i="4"/>
  <c r="BK187" i="4"/>
  <c r="N187" i="4"/>
  <c r="BE187" i="4" s="1"/>
  <c r="BI184" i="4"/>
  <c r="BH184" i="4"/>
  <c r="BG184" i="4"/>
  <c r="BF184" i="4"/>
  <c r="AA184" i="4"/>
  <c r="Y184" i="4"/>
  <c r="W184" i="4"/>
  <c r="BK184" i="4"/>
  <c r="N184" i="4"/>
  <c r="BE184" i="4" s="1"/>
  <c r="BI181" i="4"/>
  <c r="BH181" i="4"/>
  <c r="BG181" i="4"/>
  <c r="BF181" i="4"/>
  <c r="AA181" i="4"/>
  <c r="Y181" i="4"/>
  <c r="W181" i="4"/>
  <c r="BK181" i="4"/>
  <c r="N181" i="4"/>
  <c r="BE181" i="4" s="1"/>
  <c r="BI178" i="4"/>
  <c r="BH178" i="4"/>
  <c r="BG178" i="4"/>
  <c r="BF178" i="4"/>
  <c r="AA178" i="4"/>
  <c r="Y178" i="4"/>
  <c r="W178" i="4"/>
  <c r="BK178" i="4"/>
  <c r="N178" i="4"/>
  <c r="BE178" i="4" s="1"/>
  <c r="BI175" i="4"/>
  <c r="BH175" i="4"/>
  <c r="BG175" i="4"/>
  <c r="BF175" i="4"/>
  <c r="AA175" i="4"/>
  <c r="Y175" i="4"/>
  <c r="W175" i="4"/>
  <c r="BK175" i="4"/>
  <c r="N175" i="4"/>
  <c r="BE175" i="4" s="1"/>
  <c r="BI174" i="4"/>
  <c r="BH174" i="4"/>
  <c r="BG174" i="4"/>
  <c r="BF174" i="4"/>
  <c r="AA174" i="4"/>
  <c r="Y174" i="4"/>
  <c r="W174" i="4"/>
  <c r="BK174" i="4"/>
  <c r="N174" i="4"/>
  <c r="BE174" i="4" s="1"/>
  <c r="BI170" i="4"/>
  <c r="BH170" i="4"/>
  <c r="BG170" i="4"/>
  <c r="BF170" i="4"/>
  <c r="AA170" i="4"/>
  <c r="Y170" i="4"/>
  <c r="W170" i="4"/>
  <c r="BK170" i="4"/>
  <c r="N170" i="4"/>
  <c r="BE170" i="4" s="1"/>
  <c r="BI169" i="4"/>
  <c r="BH169" i="4"/>
  <c r="BG169" i="4"/>
  <c r="BF169" i="4"/>
  <c r="AA169" i="4"/>
  <c r="Y169" i="4"/>
  <c r="W169" i="4"/>
  <c r="BK169" i="4"/>
  <c r="BK168" i="4" s="1"/>
  <c r="N169" i="4"/>
  <c r="BE169" i="4" s="1"/>
  <c r="BI165" i="4"/>
  <c r="BH165" i="4"/>
  <c r="BG165" i="4"/>
  <c r="BF165" i="4"/>
  <c r="AA165" i="4"/>
  <c r="AA164" i="4" s="1"/>
  <c r="Y165" i="4"/>
  <c r="Y164" i="4" s="1"/>
  <c r="W165" i="4"/>
  <c r="W164" i="4" s="1"/>
  <c r="BK165" i="4"/>
  <c r="BK164" i="4" s="1"/>
  <c r="N164" i="4" s="1"/>
  <c r="N92" i="4" s="1"/>
  <c r="N165" i="4"/>
  <c r="BE165" i="4" s="1"/>
  <c r="BI155" i="4"/>
  <c r="BH155" i="4"/>
  <c r="BG155" i="4"/>
  <c r="BF155" i="4"/>
  <c r="AA155" i="4"/>
  <c r="AA154" i="4" s="1"/>
  <c r="Y155" i="4"/>
  <c r="Y154" i="4" s="1"/>
  <c r="W155" i="4"/>
  <c r="W154" i="4" s="1"/>
  <c r="BK155" i="4"/>
  <c r="BK154" i="4" s="1"/>
  <c r="N154" i="4" s="1"/>
  <c r="N91" i="4" s="1"/>
  <c r="N155" i="4"/>
  <c r="BE155" i="4" s="1"/>
  <c r="BI127" i="4"/>
  <c r="BH127" i="4"/>
  <c r="BG127" i="4"/>
  <c r="BF127" i="4"/>
  <c r="AA127" i="4"/>
  <c r="AA126" i="4" s="1"/>
  <c r="Y127" i="4"/>
  <c r="W127" i="4"/>
  <c r="W126" i="4" s="1"/>
  <c r="BK127" i="4"/>
  <c r="BK126" i="4" s="1"/>
  <c r="N127" i="4"/>
  <c r="BE127" i="4" s="1"/>
  <c r="M120" i="4"/>
  <c r="F120" i="4"/>
  <c r="F118" i="4"/>
  <c r="F116" i="4"/>
  <c r="M28" i="4"/>
  <c r="AS91" i="1" s="1"/>
  <c r="M83" i="4"/>
  <c r="F83" i="4"/>
  <c r="F81" i="4"/>
  <c r="F79" i="4"/>
  <c r="O21" i="4"/>
  <c r="E21" i="4"/>
  <c r="M121" i="4" s="1"/>
  <c r="O20" i="4"/>
  <c r="O15" i="4"/>
  <c r="E15" i="4"/>
  <c r="F84" i="4" s="1"/>
  <c r="O14" i="4"/>
  <c r="M118" i="4"/>
  <c r="F6" i="4"/>
  <c r="F78" i="4" s="1"/>
  <c r="AY90" i="1"/>
  <c r="AX90" i="1"/>
  <c r="BI250" i="3"/>
  <c r="BH250" i="3"/>
  <c r="BG250" i="3"/>
  <c r="BF250" i="3"/>
  <c r="AA250" i="3"/>
  <c r="Y250" i="3"/>
  <c r="W250" i="3"/>
  <c r="BK250" i="3"/>
  <c r="N250" i="3"/>
  <c r="BE250" i="3" s="1"/>
  <c r="BI248" i="3"/>
  <c r="BH248" i="3"/>
  <c r="BG248" i="3"/>
  <c r="BF248" i="3"/>
  <c r="AA248" i="3"/>
  <c r="Y248" i="3"/>
  <c r="W248" i="3"/>
  <c r="BK248" i="3"/>
  <c r="N248" i="3"/>
  <c r="BE248" i="3" s="1"/>
  <c r="BI246" i="3"/>
  <c r="BH246" i="3"/>
  <c r="BG246" i="3"/>
  <c r="BF246" i="3"/>
  <c r="AA246" i="3"/>
  <c r="Y246" i="3"/>
  <c r="W246" i="3"/>
  <c r="BK246" i="3"/>
  <c r="N246" i="3"/>
  <c r="BE246" i="3" s="1"/>
  <c r="BI244" i="3"/>
  <c r="BH244" i="3"/>
  <c r="BG244" i="3"/>
  <c r="BF244" i="3"/>
  <c r="AA244" i="3"/>
  <c r="Y244" i="3"/>
  <c r="W244" i="3"/>
  <c r="BK244" i="3"/>
  <c r="N244" i="3"/>
  <c r="BE244" i="3" s="1"/>
  <c r="BI242" i="3"/>
  <c r="BH242" i="3"/>
  <c r="BG242" i="3"/>
  <c r="BF242" i="3"/>
  <c r="AA242" i="3"/>
  <c r="Y242" i="3"/>
  <c r="W242" i="3"/>
  <c r="BK242" i="3"/>
  <c r="N242" i="3"/>
  <c r="BE242" i="3" s="1"/>
  <c r="BI241" i="3"/>
  <c r="BH241" i="3"/>
  <c r="BG241" i="3"/>
  <c r="BF241" i="3"/>
  <c r="AA241" i="3"/>
  <c r="Y241" i="3"/>
  <c r="W241" i="3"/>
  <c r="BK241" i="3"/>
  <c r="N241" i="3"/>
  <c r="BE241" i="3" s="1"/>
  <c r="BI239" i="3"/>
  <c r="BH239" i="3"/>
  <c r="BG239" i="3"/>
  <c r="BF239" i="3"/>
  <c r="AA239" i="3"/>
  <c r="Y239" i="3"/>
  <c r="W239" i="3"/>
  <c r="BK239" i="3"/>
  <c r="N239" i="3"/>
  <c r="BE239" i="3" s="1"/>
  <c r="BI237" i="3"/>
  <c r="BH237" i="3"/>
  <c r="BG237" i="3"/>
  <c r="BF237" i="3"/>
  <c r="AA237" i="3"/>
  <c r="Y237" i="3"/>
  <c r="W237" i="3"/>
  <c r="BK237" i="3"/>
  <c r="N237" i="3"/>
  <c r="BE237" i="3" s="1"/>
  <c r="BI235" i="3"/>
  <c r="BH235" i="3"/>
  <c r="BG235" i="3"/>
  <c r="BF235" i="3"/>
  <c r="AA235" i="3"/>
  <c r="Y235" i="3"/>
  <c r="W235" i="3"/>
  <c r="BK235" i="3"/>
  <c r="N235" i="3"/>
  <c r="BE235" i="3" s="1"/>
  <c r="BI234" i="3"/>
  <c r="BH234" i="3"/>
  <c r="BG234" i="3"/>
  <c r="BF234" i="3"/>
  <c r="AA234" i="3"/>
  <c r="Y234" i="3"/>
  <c r="W234" i="3"/>
  <c r="BK234" i="3"/>
  <c r="N234" i="3"/>
  <c r="BE234" i="3" s="1"/>
  <c r="BI233" i="3"/>
  <c r="BH233" i="3"/>
  <c r="BG233" i="3"/>
  <c r="BF233" i="3"/>
  <c r="AA233" i="3"/>
  <c r="Y233" i="3"/>
  <c r="W233" i="3"/>
  <c r="BK233" i="3"/>
  <c r="N233" i="3"/>
  <c r="BE233" i="3" s="1"/>
  <c r="BI232" i="3"/>
  <c r="BH232" i="3"/>
  <c r="BG232" i="3"/>
  <c r="BF232" i="3"/>
  <c r="AA232" i="3"/>
  <c r="Y232" i="3"/>
  <c r="W232" i="3"/>
  <c r="BK232" i="3"/>
  <c r="N232" i="3"/>
  <c r="BE232" i="3" s="1"/>
  <c r="BI231" i="3"/>
  <c r="BH231" i="3"/>
  <c r="BG231" i="3"/>
  <c r="BF231" i="3"/>
  <c r="AA231" i="3"/>
  <c r="Y231" i="3"/>
  <c r="W231" i="3"/>
  <c r="BK231" i="3"/>
  <c r="N231" i="3"/>
  <c r="BE231" i="3" s="1"/>
  <c r="BI230" i="3"/>
  <c r="BH230" i="3"/>
  <c r="BG230" i="3"/>
  <c r="BF230" i="3"/>
  <c r="AA230" i="3"/>
  <c r="Y230" i="3"/>
  <c r="W230" i="3"/>
  <c r="BK230" i="3"/>
  <c r="N230" i="3"/>
  <c r="BE230" i="3" s="1"/>
  <c r="BI227" i="3"/>
  <c r="BH227" i="3"/>
  <c r="BG227" i="3"/>
  <c r="BF227" i="3"/>
  <c r="AA227" i="3"/>
  <c r="Y227" i="3"/>
  <c r="W227" i="3"/>
  <c r="BK227" i="3"/>
  <c r="N227" i="3"/>
  <c r="BE227" i="3" s="1"/>
  <c r="BI226" i="3"/>
  <c r="BH226" i="3"/>
  <c r="BG226" i="3"/>
  <c r="BF226" i="3"/>
  <c r="AA226" i="3"/>
  <c r="Y226" i="3"/>
  <c r="W226" i="3"/>
  <c r="BK226" i="3"/>
  <c r="N226" i="3"/>
  <c r="BE226" i="3" s="1"/>
  <c r="BI224" i="3"/>
  <c r="BH224" i="3"/>
  <c r="BG224" i="3"/>
  <c r="BF224" i="3"/>
  <c r="AA224" i="3"/>
  <c r="Y224" i="3"/>
  <c r="W224" i="3"/>
  <c r="BK224" i="3"/>
  <c r="N224" i="3"/>
  <c r="BE224" i="3" s="1"/>
  <c r="BI222" i="3"/>
  <c r="BH222" i="3"/>
  <c r="BG222" i="3"/>
  <c r="BF222" i="3"/>
  <c r="AA222" i="3"/>
  <c r="Y222" i="3"/>
  <c r="W222" i="3"/>
  <c r="BK222" i="3"/>
  <c r="N222" i="3"/>
  <c r="BE222" i="3" s="1"/>
  <c r="BI220" i="3"/>
  <c r="BH220" i="3"/>
  <c r="BG220" i="3"/>
  <c r="BF220" i="3"/>
  <c r="AA220" i="3"/>
  <c r="Y220" i="3"/>
  <c r="W220" i="3"/>
  <c r="BK220" i="3"/>
  <c r="N220" i="3"/>
  <c r="BE220" i="3" s="1"/>
  <c r="BI218" i="3"/>
  <c r="BH218" i="3"/>
  <c r="BG218" i="3"/>
  <c r="BF218" i="3"/>
  <c r="AA218" i="3"/>
  <c r="Y218" i="3"/>
  <c r="W218" i="3"/>
  <c r="BK218" i="3"/>
  <c r="N218" i="3"/>
  <c r="BE218" i="3" s="1"/>
  <c r="BI216" i="3"/>
  <c r="BH216" i="3"/>
  <c r="BG216" i="3"/>
  <c r="BF216" i="3"/>
  <c r="AA216" i="3"/>
  <c r="Y216" i="3"/>
  <c r="W216" i="3"/>
  <c r="BK216" i="3"/>
  <c r="N216" i="3"/>
  <c r="BE216" i="3" s="1"/>
  <c r="BI214" i="3"/>
  <c r="BH214" i="3"/>
  <c r="BG214" i="3"/>
  <c r="BF214" i="3"/>
  <c r="AA214" i="3"/>
  <c r="Y214" i="3"/>
  <c r="W214" i="3"/>
  <c r="BK214" i="3"/>
  <c r="N214" i="3"/>
  <c r="BE214" i="3" s="1"/>
  <c r="BI213" i="3"/>
  <c r="BH213" i="3"/>
  <c r="BG213" i="3"/>
  <c r="BF213" i="3"/>
  <c r="AA213" i="3"/>
  <c r="Y213" i="3"/>
  <c r="W213" i="3"/>
  <c r="BK213" i="3"/>
  <c r="N213" i="3"/>
  <c r="BE213" i="3" s="1"/>
  <c r="BI212" i="3"/>
  <c r="BH212" i="3"/>
  <c r="BG212" i="3"/>
  <c r="BF212" i="3"/>
  <c r="AA212" i="3"/>
  <c r="Y212" i="3"/>
  <c r="W212" i="3"/>
  <c r="BK212" i="3"/>
  <c r="N212" i="3"/>
  <c r="BE212" i="3" s="1"/>
  <c r="BI210" i="3"/>
  <c r="BH210" i="3"/>
  <c r="BG210" i="3"/>
  <c r="BF210" i="3"/>
  <c r="AA210" i="3"/>
  <c r="Y210" i="3"/>
  <c r="W210" i="3"/>
  <c r="BK210" i="3"/>
  <c r="N210" i="3"/>
  <c r="BE210" i="3" s="1"/>
  <c r="BI209" i="3"/>
  <c r="BH209" i="3"/>
  <c r="BG209" i="3"/>
  <c r="BF209" i="3"/>
  <c r="AA209" i="3"/>
  <c r="Y209" i="3"/>
  <c r="W209" i="3"/>
  <c r="BK209" i="3"/>
  <c r="N209" i="3"/>
  <c r="BE209" i="3" s="1"/>
  <c r="BI207" i="3"/>
  <c r="BH207" i="3"/>
  <c r="BG207" i="3"/>
  <c r="BF207" i="3"/>
  <c r="AA207" i="3"/>
  <c r="Y207" i="3"/>
  <c r="W207" i="3"/>
  <c r="BK207" i="3"/>
  <c r="N207" i="3"/>
  <c r="BE207" i="3" s="1"/>
  <c r="BI205" i="3"/>
  <c r="BH205" i="3"/>
  <c r="BG205" i="3"/>
  <c r="BF205" i="3"/>
  <c r="AA205" i="3"/>
  <c r="Y205" i="3"/>
  <c r="W205" i="3"/>
  <c r="BK205" i="3"/>
  <c r="N205" i="3"/>
  <c r="BE205" i="3" s="1"/>
  <c r="BI203" i="3"/>
  <c r="BH203" i="3"/>
  <c r="BG203" i="3"/>
  <c r="BF203" i="3"/>
  <c r="AA203" i="3"/>
  <c r="Y203" i="3"/>
  <c r="W203" i="3"/>
  <c r="BK203" i="3"/>
  <c r="N203" i="3"/>
  <c r="BE203" i="3" s="1"/>
  <c r="BI201" i="3"/>
  <c r="BH201" i="3"/>
  <c r="BG201" i="3"/>
  <c r="BF201" i="3"/>
  <c r="AA201" i="3"/>
  <c r="Y201" i="3"/>
  <c r="W201" i="3"/>
  <c r="BK201" i="3"/>
  <c r="N201" i="3"/>
  <c r="BE201" i="3" s="1"/>
  <c r="BI199" i="3"/>
  <c r="BH199" i="3"/>
  <c r="BG199" i="3"/>
  <c r="BF199" i="3"/>
  <c r="AA199" i="3"/>
  <c r="Y199" i="3"/>
  <c r="W199" i="3"/>
  <c r="BK199" i="3"/>
  <c r="N199" i="3"/>
  <c r="BE199" i="3" s="1"/>
  <c r="BI198" i="3"/>
  <c r="BH198" i="3"/>
  <c r="BG198" i="3"/>
  <c r="BF198" i="3"/>
  <c r="AA198" i="3"/>
  <c r="Y198" i="3"/>
  <c r="W198" i="3"/>
  <c r="BK198" i="3"/>
  <c r="N198" i="3"/>
  <c r="BE198" i="3" s="1"/>
  <c r="BI197" i="3"/>
  <c r="BH197" i="3"/>
  <c r="BG197" i="3"/>
  <c r="BF197" i="3"/>
  <c r="AA197" i="3"/>
  <c r="Y197" i="3"/>
  <c r="W197" i="3"/>
  <c r="BK197" i="3"/>
  <c r="N197" i="3"/>
  <c r="BE197" i="3" s="1"/>
  <c r="BI195" i="3"/>
  <c r="BH195" i="3"/>
  <c r="BG195" i="3"/>
  <c r="BF195" i="3"/>
  <c r="AA195" i="3"/>
  <c r="Y195" i="3"/>
  <c r="W195" i="3"/>
  <c r="BK195" i="3"/>
  <c r="N195" i="3"/>
  <c r="BE195" i="3" s="1"/>
  <c r="BI193" i="3"/>
  <c r="BH193" i="3"/>
  <c r="BG193" i="3"/>
  <c r="BF193" i="3"/>
  <c r="AA193" i="3"/>
  <c r="Y193" i="3"/>
  <c r="W193" i="3"/>
  <c r="BK193" i="3"/>
  <c r="N193" i="3"/>
  <c r="BE193" i="3" s="1"/>
  <c r="BI191" i="3"/>
  <c r="BH191" i="3"/>
  <c r="BG191" i="3"/>
  <c r="BF191" i="3"/>
  <c r="AA191" i="3"/>
  <c r="Y191" i="3"/>
  <c r="W191" i="3"/>
  <c r="BK191" i="3"/>
  <c r="N191" i="3"/>
  <c r="BE191" i="3" s="1"/>
  <c r="BI189" i="3"/>
  <c r="BH189" i="3"/>
  <c r="BG189" i="3"/>
  <c r="BF189" i="3"/>
  <c r="AA189" i="3"/>
  <c r="Y189" i="3"/>
  <c r="W189" i="3"/>
  <c r="BK189" i="3"/>
  <c r="N189" i="3"/>
  <c r="BE189" i="3" s="1"/>
  <c r="BI187" i="3"/>
  <c r="BH187" i="3"/>
  <c r="BG187" i="3"/>
  <c r="BF187" i="3"/>
  <c r="AA187" i="3"/>
  <c r="Y187" i="3"/>
  <c r="W187" i="3"/>
  <c r="BK187" i="3"/>
  <c r="N187" i="3"/>
  <c r="BE187" i="3" s="1"/>
  <c r="BI185" i="3"/>
  <c r="BH185" i="3"/>
  <c r="BG185" i="3"/>
  <c r="BF185" i="3"/>
  <c r="AA185" i="3"/>
  <c r="Y185" i="3"/>
  <c r="W185" i="3"/>
  <c r="BK185" i="3"/>
  <c r="N185" i="3"/>
  <c r="BE185" i="3" s="1"/>
  <c r="BI184" i="3"/>
  <c r="BH184" i="3"/>
  <c r="BG184" i="3"/>
  <c r="BF184" i="3"/>
  <c r="AA184" i="3"/>
  <c r="Y184" i="3"/>
  <c r="W184" i="3"/>
  <c r="BK184" i="3"/>
  <c r="N184" i="3"/>
  <c r="BE184" i="3" s="1"/>
  <c r="BI183" i="3"/>
  <c r="BH183" i="3"/>
  <c r="BG183" i="3"/>
  <c r="BF183" i="3"/>
  <c r="AA183" i="3"/>
  <c r="Y183" i="3"/>
  <c r="W183" i="3"/>
  <c r="BK183" i="3"/>
  <c r="N183" i="3"/>
  <c r="BE183" i="3" s="1"/>
  <c r="BI182" i="3"/>
  <c r="BH182" i="3"/>
  <c r="BG182" i="3"/>
  <c r="BF182" i="3"/>
  <c r="AA182" i="3"/>
  <c r="Y182" i="3"/>
  <c r="W182" i="3"/>
  <c r="BK182" i="3"/>
  <c r="N182" i="3"/>
  <c r="BE182" i="3" s="1"/>
  <c r="BI181" i="3"/>
  <c r="BH181" i="3"/>
  <c r="BG181" i="3"/>
  <c r="BF181" i="3"/>
  <c r="AA181" i="3"/>
  <c r="Y181" i="3"/>
  <c r="W181" i="3"/>
  <c r="BK181" i="3"/>
  <c r="N181" i="3"/>
  <c r="BE181" i="3" s="1"/>
  <c r="BI179" i="3"/>
  <c r="BH179" i="3"/>
  <c r="BG179" i="3"/>
  <c r="BF179" i="3"/>
  <c r="AA179" i="3"/>
  <c r="Y179" i="3"/>
  <c r="W179" i="3"/>
  <c r="BK179" i="3"/>
  <c r="N179" i="3"/>
  <c r="BE179" i="3" s="1"/>
  <c r="BI177" i="3"/>
  <c r="BH177" i="3"/>
  <c r="BG177" i="3"/>
  <c r="BF177" i="3"/>
  <c r="AA177" i="3"/>
  <c r="Y177" i="3"/>
  <c r="W177" i="3"/>
  <c r="BK177" i="3"/>
  <c r="N177" i="3"/>
  <c r="BE177" i="3" s="1"/>
  <c r="BI175" i="3"/>
  <c r="BH175" i="3"/>
  <c r="BG175" i="3"/>
  <c r="BF175" i="3"/>
  <c r="AA175" i="3"/>
  <c r="Y175" i="3"/>
  <c r="W175" i="3"/>
  <c r="BK175" i="3"/>
  <c r="N175" i="3"/>
  <c r="BE175" i="3" s="1"/>
  <c r="BI173" i="3"/>
  <c r="BH173" i="3"/>
  <c r="BG173" i="3"/>
  <c r="BF173" i="3"/>
  <c r="AA173" i="3"/>
  <c r="Y173" i="3"/>
  <c r="W173" i="3"/>
  <c r="BK173" i="3"/>
  <c r="N173" i="3"/>
  <c r="BE173" i="3" s="1"/>
  <c r="BI171" i="3"/>
  <c r="BH171" i="3"/>
  <c r="BG171" i="3"/>
  <c r="BF171" i="3"/>
  <c r="AA171" i="3"/>
  <c r="Y171" i="3"/>
  <c r="W171" i="3"/>
  <c r="BK171" i="3"/>
  <c r="N171" i="3"/>
  <c r="BE171" i="3" s="1"/>
  <c r="BI169" i="3"/>
  <c r="BH169" i="3"/>
  <c r="BG169" i="3"/>
  <c r="BF169" i="3"/>
  <c r="AA169" i="3"/>
  <c r="Y169" i="3"/>
  <c r="W169" i="3"/>
  <c r="BK169" i="3"/>
  <c r="N169" i="3"/>
  <c r="BE169" i="3" s="1"/>
  <c r="BI168" i="3"/>
  <c r="BH168" i="3"/>
  <c r="BG168" i="3"/>
  <c r="BF168" i="3"/>
  <c r="AA168" i="3"/>
  <c r="Y168" i="3"/>
  <c r="W168" i="3"/>
  <c r="BK168" i="3"/>
  <c r="N168" i="3"/>
  <c r="BE168" i="3" s="1"/>
  <c r="BI167" i="3"/>
  <c r="BH167" i="3"/>
  <c r="BG167" i="3"/>
  <c r="BF167" i="3"/>
  <c r="AA167" i="3"/>
  <c r="Y167" i="3"/>
  <c r="W167" i="3"/>
  <c r="BK167" i="3"/>
  <c r="N167" i="3"/>
  <c r="BE167" i="3" s="1"/>
  <c r="BI166" i="3"/>
  <c r="BH166" i="3"/>
  <c r="BG166" i="3"/>
  <c r="BF166" i="3"/>
  <c r="AA166" i="3"/>
  <c r="Y166" i="3"/>
  <c r="W166" i="3"/>
  <c r="BK166" i="3"/>
  <c r="N166" i="3"/>
  <c r="BE166" i="3" s="1"/>
  <c r="BI165" i="3"/>
  <c r="BH165" i="3"/>
  <c r="BG165" i="3"/>
  <c r="BF165" i="3"/>
  <c r="AA165" i="3"/>
  <c r="Y165" i="3"/>
  <c r="W165" i="3"/>
  <c r="BK165" i="3"/>
  <c r="N165" i="3"/>
  <c r="BE165" i="3" s="1"/>
  <c r="BI164" i="3"/>
  <c r="BH164" i="3"/>
  <c r="BG164" i="3"/>
  <c r="BF164" i="3"/>
  <c r="AA164" i="3"/>
  <c r="Y164" i="3"/>
  <c r="W164" i="3"/>
  <c r="BK164" i="3"/>
  <c r="N164" i="3"/>
  <c r="BE164" i="3" s="1"/>
  <c r="BI162" i="3"/>
  <c r="BH162" i="3"/>
  <c r="BG162" i="3"/>
  <c r="BF162" i="3"/>
  <c r="AA162" i="3"/>
  <c r="Y162" i="3"/>
  <c r="W162" i="3"/>
  <c r="BK162" i="3"/>
  <c r="N162" i="3"/>
  <c r="BE162" i="3" s="1"/>
  <c r="BI160" i="3"/>
  <c r="BH160" i="3"/>
  <c r="BG160" i="3"/>
  <c r="BF160" i="3"/>
  <c r="AA160" i="3"/>
  <c r="Y160" i="3"/>
  <c r="W160" i="3"/>
  <c r="BK160" i="3"/>
  <c r="N160" i="3"/>
  <c r="BE160" i="3" s="1"/>
  <c r="BI158" i="3"/>
  <c r="BH158" i="3"/>
  <c r="BG158" i="3"/>
  <c r="BF158" i="3"/>
  <c r="AA158" i="3"/>
  <c r="Y158" i="3"/>
  <c r="W158" i="3"/>
  <c r="BK158" i="3"/>
  <c r="N158" i="3"/>
  <c r="BE158" i="3" s="1"/>
  <c r="BI156" i="3"/>
  <c r="BH156" i="3"/>
  <c r="BG156" i="3"/>
  <c r="BF156" i="3"/>
  <c r="AA156" i="3"/>
  <c r="Y156" i="3"/>
  <c r="W156" i="3"/>
  <c r="BK156" i="3"/>
  <c r="N156" i="3"/>
  <c r="BE156" i="3" s="1"/>
  <c r="BI154" i="3"/>
  <c r="BH154" i="3"/>
  <c r="BG154" i="3"/>
  <c r="BF154" i="3"/>
  <c r="AA154" i="3"/>
  <c r="Y154" i="3"/>
  <c r="W154" i="3"/>
  <c r="BK154" i="3"/>
  <c r="N154" i="3"/>
  <c r="BE154" i="3" s="1"/>
  <c r="BI153" i="3"/>
  <c r="BH153" i="3"/>
  <c r="BG153" i="3"/>
  <c r="BF153" i="3"/>
  <c r="AA153" i="3"/>
  <c r="Y153" i="3"/>
  <c r="W153" i="3"/>
  <c r="BK153" i="3"/>
  <c r="N153" i="3"/>
  <c r="BE153" i="3" s="1"/>
  <c r="BI152" i="3"/>
  <c r="BH152" i="3"/>
  <c r="BG152" i="3"/>
  <c r="BF152" i="3"/>
  <c r="AA152" i="3"/>
  <c r="Y152" i="3"/>
  <c r="W152" i="3"/>
  <c r="BK152" i="3"/>
  <c r="N152" i="3"/>
  <c r="BE152" i="3" s="1"/>
  <c r="BI150" i="3"/>
  <c r="BH150" i="3"/>
  <c r="BG150" i="3"/>
  <c r="BF150" i="3"/>
  <c r="AA150" i="3"/>
  <c r="Y150" i="3"/>
  <c r="W150" i="3"/>
  <c r="BK150" i="3"/>
  <c r="N150" i="3"/>
  <c r="BE150" i="3" s="1"/>
  <c r="BI148" i="3"/>
  <c r="BH148" i="3"/>
  <c r="BG148" i="3"/>
  <c r="BF148" i="3"/>
  <c r="AA148" i="3"/>
  <c r="Y148" i="3"/>
  <c r="W148" i="3"/>
  <c r="BK148" i="3"/>
  <c r="N148" i="3"/>
  <c r="BE148" i="3" s="1"/>
  <c r="BI147" i="3"/>
  <c r="BH147" i="3"/>
  <c r="BG147" i="3"/>
  <c r="BF147" i="3"/>
  <c r="AA147" i="3"/>
  <c r="Y147" i="3"/>
  <c r="W147" i="3"/>
  <c r="BK147" i="3"/>
  <c r="N147" i="3"/>
  <c r="BE147" i="3" s="1"/>
  <c r="BI146" i="3"/>
  <c r="BH146" i="3"/>
  <c r="BG146" i="3"/>
  <c r="BF146" i="3"/>
  <c r="AA146" i="3"/>
  <c r="Y146" i="3"/>
  <c r="W146" i="3"/>
  <c r="BK146" i="3"/>
  <c r="N146" i="3"/>
  <c r="BE146" i="3" s="1"/>
  <c r="BI144" i="3"/>
  <c r="BH144" i="3"/>
  <c r="BG144" i="3"/>
  <c r="BF144" i="3"/>
  <c r="AA144" i="3"/>
  <c r="Y144" i="3"/>
  <c r="W144" i="3"/>
  <c r="BK144" i="3"/>
  <c r="N144" i="3"/>
  <c r="BE144" i="3" s="1"/>
  <c r="BI142" i="3"/>
  <c r="BH142" i="3"/>
  <c r="BG142" i="3"/>
  <c r="BF142" i="3"/>
  <c r="AA142" i="3"/>
  <c r="Y142" i="3"/>
  <c r="W142" i="3"/>
  <c r="BK142" i="3"/>
  <c r="N142" i="3"/>
  <c r="BE142" i="3" s="1"/>
  <c r="BI140" i="3"/>
  <c r="BH140" i="3"/>
  <c r="BG140" i="3"/>
  <c r="BF140" i="3"/>
  <c r="AA140" i="3"/>
  <c r="Y140" i="3"/>
  <c r="W140" i="3"/>
  <c r="BK140" i="3"/>
  <c r="N140" i="3"/>
  <c r="BE140" i="3" s="1"/>
  <c r="BI138" i="3"/>
  <c r="BH138" i="3"/>
  <c r="BG138" i="3"/>
  <c r="BF138" i="3"/>
  <c r="AA138" i="3"/>
  <c r="Y138" i="3"/>
  <c r="W138" i="3"/>
  <c r="BK138" i="3"/>
  <c r="N138" i="3"/>
  <c r="BE138" i="3" s="1"/>
  <c r="BI136" i="3"/>
  <c r="BH136" i="3"/>
  <c r="BG136" i="3"/>
  <c r="BF136" i="3"/>
  <c r="AA136" i="3"/>
  <c r="Y136" i="3"/>
  <c r="W136" i="3"/>
  <c r="BK136" i="3"/>
  <c r="N136" i="3"/>
  <c r="BE136" i="3" s="1"/>
  <c r="BI134" i="3"/>
  <c r="BH134" i="3"/>
  <c r="BG134" i="3"/>
  <c r="BF134" i="3"/>
  <c r="AA134" i="3"/>
  <c r="Y134" i="3"/>
  <c r="W134" i="3"/>
  <c r="BK134" i="3"/>
  <c r="N134" i="3"/>
  <c r="BE134" i="3" s="1"/>
  <c r="BI133" i="3"/>
  <c r="BH133" i="3"/>
  <c r="BG133" i="3"/>
  <c r="BF133" i="3"/>
  <c r="AA133" i="3"/>
  <c r="Y133" i="3"/>
  <c r="W133" i="3"/>
  <c r="BK133" i="3"/>
  <c r="N133" i="3"/>
  <c r="BE133" i="3" s="1"/>
  <c r="BI132" i="3"/>
  <c r="BH132" i="3"/>
  <c r="BG132" i="3"/>
  <c r="BF132" i="3"/>
  <c r="AA132" i="3"/>
  <c r="Y132" i="3"/>
  <c r="W132" i="3"/>
  <c r="BK132" i="3"/>
  <c r="N132" i="3"/>
  <c r="BE132" i="3" s="1"/>
  <c r="BI131" i="3"/>
  <c r="BH131" i="3"/>
  <c r="BG131" i="3"/>
  <c r="BF131" i="3"/>
  <c r="AA131" i="3"/>
  <c r="Y131" i="3"/>
  <c r="W131" i="3"/>
  <c r="BK131" i="3"/>
  <c r="N131" i="3"/>
  <c r="BE131" i="3" s="1"/>
  <c r="BI130" i="3"/>
  <c r="BH130" i="3"/>
  <c r="BG130" i="3"/>
  <c r="BF130" i="3"/>
  <c r="AA130" i="3"/>
  <c r="Y130" i="3"/>
  <c r="W130" i="3"/>
  <c r="BK130" i="3"/>
  <c r="N130" i="3"/>
  <c r="BE130" i="3" s="1"/>
  <c r="BI129" i="3"/>
  <c r="BH129" i="3"/>
  <c r="BG129" i="3"/>
  <c r="BF129" i="3"/>
  <c r="AA129" i="3"/>
  <c r="Y129" i="3"/>
  <c r="W129" i="3"/>
  <c r="BK129" i="3"/>
  <c r="N129" i="3"/>
  <c r="BE129" i="3" s="1"/>
  <c r="BI128" i="3"/>
  <c r="BH128" i="3"/>
  <c r="BG128" i="3"/>
  <c r="BF128" i="3"/>
  <c r="AA128" i="3"/>
  <c r="Y128" i="3"/>
  <c r="W128" i="3"/>
  <c r="BK128" i="3"/>
  <c r="N128" i="3"/>
  <c r="BE128" i="3" s="1"/>
  <c r="BI126" i="3"/>
  <c r="BH126" i="3"/>
  <c r="BG126" i="3"/>
  <c r="BF126" i="3"/>
  <c r="AA126" i="3"/>
  <c r="Y126" i="3"/>
  <c r="W126" i="3"/>
  <c r="BK126" i="3"/>
  <c r="N126" i="3"/>
  <c r="BE126" i="3" s="1"/>
  <c r="BI124" i="3"/>
  <c r="BH124" i="3"/>
  <c r="BG124" i="3"/>
  <c r="BF124" i="3"/>
  <c r="AA124" i="3"/>
  <c r="Y124" i="3"/>
  <c r="W124" i="3"/>
  <c r="BK124" i="3"/>
  <c r="N124" i="3"/>
  <c r="BE124" i="3" s="1"/>
  <c r="BI122" i="3"/>
  <c r="BH122" i="3"/>
  <c r="BG122" i="3"/>
  <c r="BF122" i="3"/>
  <c r="AA122" i="3"/>
  <c r="Y122" i="3"/>
  <c r="W122" i="3"/>
  <c r="BK122" i="3"/>
  <c r="N122" i="3"/>
  <c r="BE122" i="3" s="1"/>
  <c r="BI120" i="3"/>
  <c r="BH120" i="3"/>
  <c r="BG120" i="3"/>
  <c r="BF120" i="3"/>
  <c r="AA120" i="3"/>
  <c r="Y120" i="3"/>
  <c r="W120" i="3"/>
  <c r="BK120" i="3"/>
  <c r="N120" i="3"/>
  <c r="BE120" i="3" s="1"/>
  <c r="BI118" i="3"/>
  <c r="BH118" i="3"/>
  <c r="BG118" i="3"/>
  <c r="BF118" i="3"/>
  <c r="AA118" i="3"/>
  <c r="Y118" i="3"/>
  <c r="W118" i="3"/>
  <c r="BK118" i="3"/>
  <c r="N118" i="3"/>
  <c r="BE118" i="3" s="1"/>
  <c r="BI116" i="3"/>
  <c r="BH116" i="3"/>
  <c r="BG116" i="3"/>
  <c r="BF116" i="3"/>
  <c r="AA116" i="3"/>
  <c r="Y116" i="3"/>
  <c r="W116" i="3"/>
  <c r="BK116" i="3"/>
  <c r="N116" i="3"/>
  <c r="BE116" i="3" s="1"/>
  <c r="M109" i="3"/>
  <c r="F109" i="3"/>
  <c r="F107" i="3"/>
  <c r="F105" i="3"/>
  <c r="M28" i="3"/>
  <c r="AS90" i="1" s="1"/>
  <c r="M83" i="3"/>
  <c r="F83" i="3"/>
  <c r="F81" i="3"/>
  <c r="F79" i="3"/>
  <c r="O21" i="3"/>
  <c r="E21" i="3"/>
  <c r="M110" i="3" s="1"/>
  <c r="O20" i="3"/>
  <c r="O15" i="3"/>
  <c r="E15" i="3"/>
  <c r="F84" i="3" s="1"/>
  <c r="O14" i="3"/>
  <c r="M107" i="3"/>
  <c r="F6" i="3"/>
  <c r="F78" i="3" s="1"/>
  <c r="AY89" i="1"/>
  <c r="AX89" i="1"/>
  <c r="BI242" i="2"/>
  <c r="BH242" i="2"/>
  <c r="BG242" i="2"/>
  <c r="BF242" i="2"/>
  <c r="AA242" i="2"/>
  <c r="Y242" i="2"/>
  <c r="W242" i="2"/>
  <c r="BK242" i="2"/>
  <c r="N242" i="2"/>
  <c r="BE242" i="2" s="1"/>
  <c r="BI241" i="2"/>
  <c r="BH241" i="2"/>
  <c r="BG241" i="2"/>
  <c r="BF241" i="2"/>
  <c r="AA241" i="2"/>
  <c r="Y241" i="2"/>
  <c r="W241" i="2"/>
  <c r="BK241" i="2"/>
  <c r="N241" i="2"/>
  <c r="BE241" i="2" s="1"/>
  <c r="BI240" i="2"/>
  <c r="BH240" i="2"/>
  <c r="BG240" i="2"/>
  <c r="BF240" i="2"/>
  <c r="AA240" i="2"/>
  <c r="Y240" i="2"/>
  <c r="W240" i="2"/>
  <c r="BK240" i="2"/>
  <c r="N240" i="2"/>
  <c r="BE240" i="2" s="1"/>
  <c r="BI239" i="2"/>
  <c r="BH239" i="2"/>
  <c r="BG239" i="2"/>
  <c r="BF239" i="2"/>
  <c r="AA239" i="2"/>
  <c r="Y239" i="2"/>
  <c r="W239" i="2"/>
  <c r="BK239" i="2"/>
  <c r="N239" i="2"/>
  <c r="BE239" i="2" s="1"/>
  <c r="BI238" i="2"/>
  <c r="BH238" i="2"/>
  <c r="BG238" i="2"/>
  <c r="BF238" i="2"/>
  <c r="AA238" i="2"/>
  <c r="Y238" i="2"/>
  <c r="W238" i="2"/>
  <c r="BK238" i="2"/>
  <c r="N238" i="2"/>
  <c r="BE238" i="2" s="1"/>
  <c r="BI237" i="2"/>
  <c r="BH237" i="2"/>
  <c r="BG237" i="2"/>
  <c r="BF237" i="2"/>
  <c r="AA237" i="2"/>
  <c r="Y237" i="2"/>
  <c r="W237" i="2"/>
  <c r="BK237" i="2"/>
  <c r="N237" i="2"/>
  <c r="BE237" i="2" s="1"/>
  <c r="BI236" i="2"/>
  <c r="BH236" i="2"/>
  <c r="BG236" i="2"/>
  <c r="BF236" i="2"/>
  <c r="AA236" i="2"/>
  <c r="Y236" i="2"/>
  <c r="W236" i="2"/>
  <c r="BK236" i="2"/>
  <c r="N236" i="2"/>
  <c r="BE236" i="2" s="1"/>
  <c r="BI235" i="2"/>
  <c r="BH235" i="2"/>
  <c r="BG235" i="2"/>
  <c r="BF235" i="2"/>
  <c r="AA235" i="2"/>
  <c r="Y235" i="2"/>
  <c r="W235" i="2"/>
  <c r="BK235" i="2"/>
  <c r="N235" i="2"/>
  <c r="BE235" i="2" s="1"/>
  <c r="BI234" i="2"/>
  <c r="BH234" i="2"/>
  <c r="BG234" i="2"/>
  <c r="BF234" i="2"/>
  <c r="AA234" i="2"/>
  <c r="Y234" i="2"/>
  <c r="W234" i="2"/>
  <c r="BK234" i="2"/>
  <c r="N234" i="2"/>
  <c r="BE234" i="2" s="1"/>
  <c r="BI233" i="2"/>
  <c r="BH233" i="2"/>
  <c r="BG233" i="2"/>
  <c r="BF233" i="2"/>
  <c r="AA233" i="2"/>
  <c r="Y233" i="2"/>
  <c r="W233" i="2"/>
  <c r="BK233" i="2"/>
  <c r="N233" i="2"/>
  <c r="BE233" i="2" s="1"/>
  <c r="BI232" i="2"/>
  <c r="BH232" i="2"/>
  <c r="BG232" i="2"/>
  <c r="BF232" i="2"/>
  <c r="AA232" i="2"/>
  <c r="Y232" i="2"/>
  <c r="W232" i="2"/>
  <c r="BK232" i="2"/>
  <c r="N232" i="2"/>
  <c r="BE232" i="2" s="1"/>
  <c r="BI231" i="2"/>
  <c r="BH231" i="2"/>
  <c r="BG231" i="2"/>
  <c r="BF231" i="2"/>
  <c r="AA231" i="2"/>
  <c r="Y231" i="2"/>
  <c r="W231" i="2"/>
  <c r="BK231" i="2"/>
  <c r="N231" i="2"/>
  <c r="BE231" i="2" s="1"/>
  <c r="BI230" i="2"/>
  <c r="BH230" i="2"/>
  <c r="BG230" i="2"/>
  <c r="BF230" i="2"/>
  <c r="AA230" i="2"/>
  <c r="Y230" i="2"/>
  <c r="W230" i="2"/>
  <c r="BK230" i="2"/>
  <c r="N230" i="2"/>
  <c r="BE230" i="2" s="1"/>
  <c r="BI229" i="2"/>
  <c r="BH229" i="2"/>
  <c r="BG229" i="2"/>
  <c r="BF229" i="2"/>
  <c r="AA229" i="2"/>
  <c r="Y229" i="2"/>
  <c r="W229" i="2"/>
  <c r="BK229" i="2"/>
  <c r="N229" i="2"/>
  <c r="BE229" i="2" s="1"/>
  <c r="BI228" i="2"/>
  <c r="BH228" i="2"/>
  <c r="BG228" i="2"/>
  <c r="BF228" i="2"/>
  <c r="AA228" i="2"/>
  <c r="Y228" i="2"/>
  <c r="W228" i="2"/>
  <c r="BK228" i="2"/>
  <c r="N228" i="2"/>
  <c r="BE228" i="2" s="1"/>
  <c r="BI227" i="2"/>
  <c r="BH227" i="2"/>
  <c r="BG227" i="2"/>
  <c r="BF227" i="2"/>
  <c r="AA227" i="2"/>
  <c r="Y227" i="2"/>
  <c r="W227" i="2"/>
  <c r="BK227" i="2"/>
  <c r="N227" i="2"/>
  <c r="BE227" i="2" s="1"/>
  <c r="BI226" i="2"/>
  <c r="BH226" i="2"/>
  <c r="BG226" i="2"/>
  <c r="BF226" i="2"/>
  <c r="AA226" i="2"/>
  <c r="AA225" i="2" s="1"/>
  <c r="AA224" i="2" s="1"/>
  <c r="Y226" i="2"/>
  <c r="W226" i="2"/>
  <c r="BK226" i="2"/>
  <c r="N226" i="2"/>
  <c r="BE226" i="2" s="1"/>
  <c r="BI223" i="2"/>
  <c r="BH223" i="2"/>
  <c r="BG223" i="2"/>
  <c r="BF223" i="2"/>
  <c r="AA223" i="2"/>
  <c r="Y223" i="2"/>
  <c r="W223" i="2"/>
  <c r="BK223" i="2"/>
  <c r="N223" i="2"/>
  <c r="BE223" i="2" s="1"/>
  <c r="BI222" i="2"/>
  <c r="BH222" i="2"/>
  <c r="BG222" i="2"/>
  <c r="BF222" i="2"/>
  <c r="AA222" i="2"/>
  <c r="Y222" i="2"/>
  <c r="W222" i="2"/>
  <c r="BK222" i="2"/>
  <c r="N222" i="2"/>
  <c r="BE222" i="2" s="1"/>
  <c r="BI221" i="2"/>
  <c r="BH221" i="2"/>
  <c r="BG221" i="2"/>
  <c r="BF221" i="2"/>
  <c r="AA221" i="2"/>
  <c r="Y221" i="2"/>
  <c r="W221" i="2"/>
  <c r="BK221" i="2"/>
  <c r="N221" i="2"/>
  <c r="BE221" i="2" s="1"/>
  <c r="BI220" i="2"/>
  <c r="BH220" i="2"/>
  <c r="BG220" i="2"/>
  <c r="BF220" i="2"/>
  <c r="AA220" i="2"/>
  <c r="Y220" i="2"/>
  <c r="W220" i="2"/>
  <c r="BK220" i="2"/>
  <c r="N220" i="2"/>
  <c r="BE220" i="2" s="1"/>
  <c r="BI219" i="2"/>
  <c r="BH219" i="2"/>
  <c r="BG219" i="2"/>
  <c r="BF219" i="2"/>
  <c r="AA219" i="2"/>
  <c r="Y219" i="2"/>
  <c r="W219" i="2"/>
  <c r="BK219" i="2"/>
  <c r="N219" i="2"/>
  <c r="BE219" i="2" s="1"/>
  <c r="BI218" i="2"/>
  <c r="BH218" i="2"/>
  <c r="BG218" i="2"/>
  <c r="BF218" i="2"/>
  <c r="AA218" i="2"/>
  <c r="Y218" i="2"/>
  <c r="W218" i="2"/>
  <c r="BK218" i="2"/>
  <c r="N218" i="2"/>
  <c r="BE218" i="2" s="1"/>
  <c r="BI217" i="2"/>
  <c r="BH217" i="2"/>
  <c r="BG217" i="2"/>
  <c r="BF217" i="2"/>
  <c r="AA217" i="2"/>
  <c r="Y217" i="2"/>
  <c r="W217" i="2"/>
  <c r="BK217" i="2"/>
  <c r="N217" i="2"/>
  <c r="BE217" i="2" s="1"/>
  <c r="BI216" i="2"/>
  <c r="BH216" i="2"/>
  <c r="BG216" i="2"/>
  <c r="BF216" i="2"/>
  <c r="AA216" i="2"/>
  <c r="Y216" i="2"/>
  <c r="W216" i="2"/>
  <c r="BK216" i="2"/>
  <c r="N216" i="2"/>
  <c r="BE216" i="2" s="1"/>
  <c r="BI215" i="2"/>
  <c r="BH215" i="2"/>
  <c r="BG215" i="2"/>
  <c r="BF215" i="2"/>
  <c r="AA215" i="2"/>
  <c r="Y215" i="2"/>
  <c r="W215" i="2"/>
  <c r="BK215" i="2"/>
  <c r="N215" i="2"/>
  <c r="BE215" i="2" s="1"/>
  <c r="BI214" i="2"/>
  <c r="BH214" i="2"/>
  <c r="BG214" i="2"/>
  <c r="BF214" i="2"/>
  <c r="AA214" i="2"/>
  <c r="Y214" i="2"/>
  <c r="W214" i="2"/>
  <c r="BK214" i="2"/>
  <c r="N214" i="2"/>
  <c r="BE214" i="2" s="1"/>
  <c r="BI213" i="2"/>
  <c r="BH213" i="2"/>
  <c r="BG213" i="2"/>
  <c r="BF213" i="2"/>
  <c r="AA213" i="2"/>
  <c r="Y213" i="2"/>
  <c r="W213" i="2"/>
  <c r="BK213" i="2"/>
  <c r="N213" i="2"/>
  <c r="BE213" i="2" s="1"/>
  <c r="BI212" i="2"/>
  <c r="BH212" i="2"/>
  <c r="BG212" i="2"/>
  <c r="BF212" i="2"/>
  <c r="AA212" i="2"/>
  <c r="Y212" i="2"/>
  <c r="W212" i="2"/>
  <c r="BK212" i="2"/>
  <c r="N212" i="2"/>
  <c r="BE212" i="2" s="1"/>
  <c r="BI211" i="2"/>
  <c r="BH211" i="2"/>
  <c r="BG211" i="2"/>
  <c r="BF211" i="2"/>
  <c r="AA211" i="2"/>
  <c r="Y211" i="2"/>
  <c r="W211" i="2"/>
  <c r="BK211" i="2"/>
  <c r="N211" i="2"/>
  <c r="BE211" i="2" s="1"/>
  <c r="BI210" i="2"/>
  <c r="BH210" i="2"/>
  <c r="BG210" i="2"/>
  <c r="BF210" i="2"/>
  <c r="AA210" i="2"/>
  <c r="Y210" i="2"/>
  <c r="W210" i="2"/>
  <c r="BK210" i="2"/>
  <c r="N210" i="2"/>
  <c r="BE210" i="2" s="1"/>
  <c r="BI209" i="2"/>
  <c r="BH209" i="2"/>
  <c r="BG209" i="2"/>
  <c r="BF209" i="2"/>
  <c r="AA209" i="2"/>
  <c r="Y209" i="2"/>
  <c r="W209" i="2"/>
  <c r="BK209" i="2"/>
  <c r="N209" i="2"/>
  <c r="BE209" i="2" s="1"/>
  <c r="BI206" i="2"/>
  <c r="BH206" i="2"/>
  <c r="BG206" i="2"/>
  <c r="BF206" i="2"/>
  <c r="AA206" i="2"/>
  <c r="Y206" i="2"/>
  <c r="W206" i="2"/>
  <c r="BK206" i="2"/>
  <c r="N206" i="2"/>
  <c r="BE206" i="2" s="1"/>
  <c r="BI205" i="2"/>
  <c r="BH205" i="2"/>
  <c r="BG205" i="2"/>
  <c r="BF205" i="2"/>
  <c r="AA205" i="2"/>
  <c r="Y205" i="2"/>
  <c r="W205" i="2"/>
  <c r="BK205" i="2"/>
  <c r="N205" i="2"/>
  <c r="BE205" i="2" s="1"/>
  <c r="BI204" i="2"/>
  <c r="BH204" i="2"/>
  <c r="BG204" i="2"/>
  <c r="BF204" i="2"/>
  <c r="AA204" i="2"/>
  <c r="Y204" i="2"/>
  <c r="W204" i="2"/>
  <c r="BK204" i="2"/>
  <c r="N204" i="2"/>
  <c r="BE204" i="2" s="1"/>
  <c r="BI203" i="2"/>
  <c r="BH203" i="2"/>
  <c r="BG203" i="2"/>
  <c r="BF203" i="2"/>
  <c r="AA203" i="2"/>
  <c r="Y203" i="2"/>
  <c r="W203" i="2"/>
  <c r="BK203" i="2"/>
  <c r="N203" i="2"/>
  <c r="BE203" i="2" s="1"/>
  <c r="BI202" i="2"/>
  <c r="BH202" i="2"/>
  <c r="BG202" i="2"/>
  <c r="BF202" i="2"/>
  <c r="AA202" i="2"/>
  <c r="Y202" i="2"/>
  <c r="W202" i="2"/>
  <c r="BK202" i="2"/>
  <c r="N202" i="2"/>
  <c r="BE202" i="2" s="1"/>
  <c r="BI201" i="2"/>
  <c r="BH201" i="2"/>
  <c r="BG201" i="2"/>
  <c r="BF201" i="2"/>
  <c r="AA201" i="2"/>
  <c r="Y201" i="2"/>
  <c r="W201" i="2"/>
  <c r="BK201" i="2"/>
  <c r="N201" i="2"/>
  <c r="BE201" i="2" s="1"/>
  <c r="BI200" i="2"/>
  <c r="BH200" i="2"/>
  <c r="BG200" i="2"/>
  <c r="BF200" i="2"/>
  <c r="AA200" i="2"/>
  <c r="Y200" i="2"/>
  <c r="W200" i="2"/>
  <c r="BK200" i="2"/>
  <c r="N200" i="2"/>
  <c r="BE200" i="2" s="1"/>
  <c r="BI199" i="2"/>
  <c r="BH199" i="2"/>
  <c r="BG199" i="2"/>
  <c r="BF199" i="2"/>
  <c r="BE199" i="2"/>
  <c r="AA199" i="2"/>
  <c r="Y199" i="2"/>
  <c r="W199" i="2"/>
  <c r="BK199" i="2"/>
  <c r="N199" i="2"/>
  <c r="BI198" i="2"/>
  <c r="BH198" i="2"/>
  <c r="BG198" i="2"/>
  <c r="BF198" i="2"/>
  <c r="AA198" i="2"/>
  <c r="Y198" i="2"/>
  <c r="W198" i="2"/>
  <c r="BK198" i="2"/>
  <c r="N198" i="2"/>
  <c r="BE198" i="2" s="1"/>
  <c r="BI197" i="2"/>
  <c r="BH197" i="2"/>
  <c r="BG197" i="2"/>
  <c r="BF197" i="2"/>
  <c r="AA197" i="2"/>
  <c r="Y197" i="2"/>
  <c r="W197" i="2"/>
  <c r="BK197" i="2"/>
  <c r="N197" i="2"/>
  <c r="BE197" i="2" s="1"/>
  <c r="BI196" i="2"/>
  <c r="BH196" i="2"/>
  <c r="BG196" i="2"/>
  <c r="BF196" i="2"/>
  <c r="AA196" i="2"/>
  <c r="Y196" i="2"/>
  <c r="W196" i="2"/>
  <c r="BK196" i="2"/>
  <c r="N196" i="2"/>
  <c r="BE196" i="2" s="1"/>
  <c r="BI195" i="2"/>
  <c r="BH195" i="2"/>
  <c r="BG195" i="2"/>
  <c r="BF195" i="2"/>
  <c r="AA195" i="2"/>
  <c r="Y195" i="2"/>
  <c r="W195" i="2"/>
  <c r="BK195" i="2"/>
  <c r="N195" i="2"/>
  <c r="BE195" i="2" s="1"/>
  <c r="BI194" i="2"/>
  <c r="BH194" i="2"/>
  <c r="BG194" i="2"/>
  <c r="BF194" i="2"/>
  <c r="AA194" i="2"/>
  <c r="Y194" i="2"/>
  <c r="W194" i="2"/>
  <c r="BK194" i="2"/>
  <c r="N194" i="2"/>
  <c r="BE194" i="2" s="1"/>
  <c r="BI191" i="2"/>
  <c r="BH191" i="2"/>
  <c r="BG191" i="2"/>
  <c r="BF191" i="2"/>
  <c r="AA191" i="2"/>
  <c r="Y191" i="2"/>
  <c r="W191" i="2"/>
  <c r="BK191" i="2"/>
  <c r="N191" i="2"/>
  <c r="BE191" i="2" s="1"/>
  <c r="BI190" i="2"/>
  <c r="BH190" i="2"/>
  <c r="BG190" i="2"/>
  <c r="BF190" i="2"/>
  <c r="AA190" i="2"/>
  <c r="Y190" i="2"/>
  <c r="W190" i="2"/>
  <c r="BK190" i="2"/>
  <c r="N190" i="2"/>
  <c r="BE190" i="2" s="1"/>
  <c r="BI189" i="2"/>
  <c r="BH189" i="2"/>
  <c r="BG189" i="2"/>
  <c r="BF189" i="2"/>
  <c r="AA189" i="2"/>
  <c r="Y189" i="2"/>
  <c r="W189" i="2"/>
  <c r="BK189" i="2"/>
  <c r="N189" i="2"/>
  <c r="BE189" i="2" s="1"/>
  <c r="BI188" i="2"/>
  <c r="BH188" i="2"/>
  <c r="BG188" i="2"/>
  <c r="BF188" i="2"/>
  <c r="AA188" i="2"/>
  <c r="Y188" i="2"/>
  <c r="W188" i="2"/>
  <c r="BK188" i="2"/>
  <c r="N188" i="2"/>
  <c r="BE188" i="2" s="1"/>
  <c r="BI187" i="2"/>
  <c r="BH187" i="2"/>
  <c r="BG187" i="2"/>
  <c r="BF187" i="2"/>
  <c r="AA187" i="2"/>
  <c r="Y187" i="2"/>
  <c r="W187" i="2"/>
  <c r="BK187" i="2"/>
  <c r="N187" i="2"/>
  <c r="BE187" i="2" s="1"/>
  <c r="BI186" i="2"/>
  <c r="BH186" i="2"/>
  <c r="BG186" i="2"/>
  <c r="BF186" i="2"/>
  <c r="AA186" i="2"/>
  <c r="Y186" i="2"/>
  <c r="W186" i="2"/>
  <c r="BK186" i="2"/>
  <c r="N186" i="2"/>
  <c r="BE186" i="2" s="1"/>
  <c r="BI185" i="2"/>
  <c r="BH185" i="2"/>
  <c r="BG185" i="2"/>
  <c r="BF185" i="2"/>
  <c r="AA185" i="2"/>
  <c r="Y185" i="2"/>
  <c r="W185" i="2"/>
  <c r="BK185" i="2"/>
  <c r="N185" i="2"/>
  <c r="BE185" i="2" s="1"/>
  <c r="BI184" i="2"/>
  <c r="BH184" i="2"/>
  <c r="BG184" i="2"/>
  <c r="BF184" i="2"/>
  <c r="AA184" i="2"/>
  <c r="Y184" i="2"/>
  <c r="W184" i="2"/>
  <c r="BK184" i="2"/>
  <c r="N184" i="2"/>
  <c r="BE184" i="2" s="1"/>
  <c r="BI181" i="2"/>
  <c r="BH181" i="2"/>
  <c r="BG181" i="2"/>
  <c r="BF181" i="2"/>
  <c r="BE181" i="2"/>
  <c r="AA181" i="2"/>
  <c r="Y181" i="2"/>
  <c r="W181" i="2"/>
  <c r="BK181" i="2"/>
  <c r="N181" i="2"/>
  <c r="BI179" i="2"/>
  <c r="BH179" i="2"/>
  <c r="BG179" i="2"/>
  <c r="BF179" i="2"/>
  <c r="AA179" i="2"/>
  <c r="Y179" i="2"/>
  <c r="W179" i="2"/>
  <c r="BK179" i="2"/>
  <c r="N179" i="2"/>
  <c r="BE179" i="2" s="1"/>
  <c r="BI178" i="2"/>
  <c r="BH178" i="2"/>
  <c r="BG178" i="2"/>
  <c r="BF178" i="2"/>
  <c r="AA178" i="2"/>
  <c r="Y178" i="2"/>
  <c r="W178" i="2"/>
  <c r="BK178" i="2"/>
  <c r="N178" i="2"/>
  <c r="BE178" i="2" s="1"/>
  <c r="BI177" i="2"/>
  <c r="BH177" i="2"/>
  <c r="BG177" i="2"/>
  <c r="BF177" i="2"/>
  <c r="AA177" i="2"/>
  <c r="Y177" i="2"/>
  <c r="W177" i="2"/>
  <c r="BK177" i="2"/>
  <c r="N177" i="2"/>
  <c r="BE177" i="2" s="1"/>
  <c r="BI176" i="2"/>
  <c r="BH176" i="2"/>
  <c r="BG176" i="2"/>
  <c r="BF176" i="2"/>
  <c r="AA176" i="2"/>
  <c r="Y176" i="2"/>
  <c r="W176" i="2"/>
  <c r="BK176" i="2"/>
  <c r="N176" i="2"/>
  <c r="BE176" i="2" s="1"/>
  <c r="BI175" i="2"/>
  <c r="BH175" i="2"/>
  <c r="BG175" i="2"/>
  <c r="BF175" i="2"/>
  <c r="AA175" i="2"/>
  <c r="Y175" i="2"/>
  <c r="W175" i="2"/>
  <c r="BK175" i="2"/>
  <c r="N175" i="2"/>
  <c r="BE175" i="2" s="1"/>
  <c r="BI174" i="2"/>
  <c r="BH174" i="2"/>
  <c r="BG174" i="2"/>
  <c r="BF174" i="2"/>
  <c r="AA174" i="2"/>
  <c r="Y174" i="2"/>
  <c r="W174" i="2"/>
  <c r="BK174" i="2"/>
  <c r="N174" i="2"/>
  <c r="BE174" i="2" s="1"/>
  <c r="BI171" i="2"/>
  <c r="BH171" i="2"/>
  <c r="BG171" i="2"/>
  <c r="BF171" i="2"/>
  <c r="AA171" i="2"/>
  <c r="Y171" i="2"/>
  <c r="W171" i="2"/>
  <c r="BK171" i="2"/>
  <c r="N171" i="2"/>
  <c r="BE171" i="2" s="1"/>
  <c r="BI170" i="2"/>
  <c r="BH170" i="2"/>
  <c r="BG170" i="2"/>
  <c r="BF170" i="2"/>
  <c r="AA170" i="2"/>
  <c r="Y170" i="2"/>
  <c r="W170" i="2"/>
  <c r="BK170" i="2"/>
  <c r="N170" i="2"/>
  <c r="BE170" i="2" s="1"/>
  <c r="BI169" i="2"/>
  <c r="BH169" i="2"/>
  <c r="BG169" i="2"/>
  <c r="BF169" i="2"/>
  <c r="AA169" i="2"/>
  <c r="Y169" i="2"/>
  <c r="W169" i="2"/>
  <c r="BK169" i="2"/>
  <c r="N169" i="2"/>
  <c r="BE169" i="2" s="1"/>
  <c r="BI168" i="2"/>
  <c r="BH168" i="2"/>
  <c r="BG168" i="2"/>
  <c r="BF168" i="2"/>
  <c r="AA168" i="2"/>
  <c r="Y168" i="2"/>
  <c r="W168" i="2"/>
  <c r="BK168" i="2"/>
  <c r="N168" i="2"/>
  <c r="BE168" i="2" s="1"/>
  <c r="BI165" i="2"/>
  <c r="BH165" i="2"/>
  <c r="BG165" i="2"/>
  <c r="BF165" i="2"/>
  <c r="AA165" i="2"/>
  <c r="Y165" i="2"/>
  <c r="W165" i="2"/>
  <c r="BK165" i="2"/>
  <c r="N165" i="2"/>
  <c r="BE165" i="2" s="1"/>
  <c r="BI164" i="2"/>
  <c r="BH164" i="2"/>
  <c r="BG164" i="2"/>
  <c r="BF164" i="2"/>
  <c r="AA164" i="2"/>
  <c r="Y164" i="2"/>
  <c r="W164" i="2"/>
  <c r="BK164" i="2"/>
  <c r="N164" i="2"/>
  <c r="BE164" i="2" s="1"/>
  <c r="BI163" i="2"/>
  <c r="BH163" i="2"/>
  <c r="BG163" i="2"/>
  <c r="BF163" i="2"/>
  <c r="AA163" i="2"/>
  <c r="Y163" i="2"/>
  <c r="W163" i="2"/>
  <c r="BK163" i="2"/>
  <c r="N163" i="2"/>
  <c r="BE163" i="2" s="1"/>
  <c r="BI162" i="2"/>
  <c r="BH162" i="2"/>
  <c r="BG162" i="2"/>
  <c r="BF162" i="2"/>
  <c r="AA162" i="2"/>
  <c r="Y162" i="2"/>
  <c r="Y161" i="2" s="1"/>
  <c r="W162" i="2"/>
  <c r="BK162" i="2"/>
  <c r="N162" i="2"/>
  <c r="BE162" i="2" s="1"/>
  <c r="BI160" i="2"/>
  <c r="BH160" i="2"/>
  <c r="BG160" i="2"/>
  <c r="BF160" i="2"/>
  <c r="AA160" i="2"/>
  <c r="Y160" i="2"/>
  <c r="W160" i="2"/>
  <c r="BK160" i="2"/>
  <c r="N160" i="2"/>
  <c r="BE160" i="2" s="1"/>
  <c r="BI159" i="2"/>
  <c r="BH159" i="2"/>
  <c r="BG159" i="2"/>
  <c r="BF159" i="2"/>
  <c r="AA159" i="2"/>
  <c r="Y159" i="2"/>
  <c r="W159" i="2"/>
  <c r="BK159" i="2"/>
  <c r="N159" i="2"/>
  <c r="BE159" i="2" s="1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AA157" i="2"/>
  <c r="Y157" i="2"/>
  <c r="W157" i="2"/>
  <c r="BK157" i="2"/>
  <c r="N157" i="2"/>
  <c r="BE157" i="2" s="1"/>
  <c r="BI156" i="2"/>
  <c r="BH156" i="2"/>
  <c r="BG156" i="2"/>
  <c r="BF156" i="2"/>
  <c r="BE156" i="2"/>
  <c r="AA156" i="2"/>
  <c r="Y156" i="2"/>
  <c r="W156" i="2"/>
  <c r="BK156" i="2"/>
  <c r="N156" i="2"/>
  <c r="BI155" i="2"/>
  <c r="BH155" i="2"/>
  <c r="BG155" i="2"/>
  <c r="BF155" i="2"/>
  <c r="AA155" i="2"/>
  <c r="Y155" i="2"/>
  <c r="W155" i="2"/>
  <c r="BK155" i="2"/>
  <c r="N155" i="2"/>
  <c r="BE155" i="2" s="1"/>
  <c r="BI154" i="2"/>
  <c r="BH154" i="2"/>
  <c r="BG154" i="2"/>
  <c r="BF154" i="2"/>
  <c r="AA154" i="2"/>
  <c r="Y154" i="2"/>
  <c r="W154" i="2"/>
  <c r="BK154" i="2"/>
  <c r="N154" i="2"/>
  <c r="BE154" i="2" s="1"/>
  <c r="BI153" i="2"/>
  <c r="BH153" i="2"/>
  <c r="BG153" i="2"/>
  <c r="BF153" i="2"/>
  <c r="AA153" i="2"/>
  <c r="Y153" i="2"/>
  <c r="W153" i="2"/>
  <c r="BK153" i="2"/>
  <c r="N153" i="2"/>
  <c r="BE153" i="2" s="1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 s="1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AA149" i="2"/>
  <c r="Y149" i="2"/>
  <c r="W149" i="2"/>
  <c r="BK149" i="2"/>
  <c r="N149" i="2"/>
  <c r="BE149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Y146" i="2" s="1"/>
  <c r="W147" i="2"/>
  <c r="BK147" i="2"/>
  <c r="N147" i="2"/>
  <c r="BE147" i="2" s="1"/>
  <c r="BI145" i="2"/>
  <c r="BH145" i="2"/>
  <c r="BG145" i="2"/>
  <c r="BF145" i="2"/>
  <c r="AA145" i="2"/>
  <c r="AA144" i="2" s="1"/>
  <c r="Y145" i="2"/>
  <c r="Y144" i="2" s="1"/>
  <c r="W145" i="2"/>
  <c r="W144" i="2" s="1"/>
  <c r="BK145" i="2"/>
  <c r="BK144" i="2" s="1"/>
  <c r="N144" i="2" s="1"/>
  <c r="N93" i="2" s="1"/>
  <c r="N145" i="2"/>
  <c r="BE145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BE140" i="2"/>
  <c r="AA140" i="2"/>
  <c r="Y140" i="2"/>
  <c r="W140" i="2"/>
  <c r="BK140" i="2"/>
  <c r="N140" i="2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BE138" i="2"/>
  <c r="AA138" i="2"/>
  <c r="Y138" i="2"/>
  <c r="W138" i="2"/>
  <c r="BK138" i="2"/>
  <c r="N138" i="2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BE136" i="2"/>
  <c r="AA136" i="2"/>
  <c r="Y136" i="2"/>
  <c r="W136" i="2"/>
  <c r="BK136" i="2"/>
  <c r="N136" i="2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BE134" i="2"/>
  <c r="AA134" i="2"/>
  <c r="Y134" i="2"/>
  <c r="W134" i="2"/>
  <c r="BK134" i="2"/>
  <c r="N134" i="2"/>
  <c r="BI133" i="2"/>
  <c r="BH133" i="2"/>
  <c r="BG133" i="2"/>
  <c r="BF133" i="2"/>
  <c r="AA133" i="2"/>
  <c r="Y133" i="2"/>
  <c r="W133" i="2"/>
  <c r="BK133" i="2"/>
  <c r="N133" i="2"/>
  <c r="BE133" i="2" s="1"/>
  <c r="BI130" i="2"/>
  <c r="BH130" i="2"/>
  <c r="BG130" i="2"/>
  <c r="BF130" i="2"/>
  <c r="BE130" i="2"/>
  <c r="AA130" i="2"/>
  <c r="Y130" i="2"/>
  <c r="W130" i="2"/>
  <c r="BK130" i="2"/>
  <c r="N130" i="2"/>
  <c r="BI122" i="2"/>
  <c r="BH122" i="2"/>
  <c r="BG122" i="2"/>
  <c r="BF122" i="2"/>
  <c r="AA122" i="2"/>
  <c r="AA121" i="2" s="1"/>
  <c r="AA120" i="2" s="1"/>
  <c r="Y122" i="2"/>
  <c r="Y121" i="2" s="1"/>
  <c r="Y120" i="2" s="1"/>
  <c r="W122" i="2"/>
  <c r="W121" i="2" s="1"/>
  <c r="W120" i="2" s="1"/>
  <c r="BK122" i="2"/>
  <c r="BK121" i="2" s="1"/>
  <c r="N122" i="2"/>
  <c r="BE122" i="2" s="1"/>
  <c r="M115" i="2"/>
  <c r="F115" i="2"/>
  <c r="F113" i="2"/>
  <c r="F111" i="2"/>
  <c r="M28" i="2"/>
  <c r="AS89" i="1" s="1"/>
  <c r="M83" i="2"/>
  <c r="F83" i="2"/>
  <c r="F81" i="2"/>
  <c r="F79" i="2"/>
  <c r="O21" i="2"/>
  <c r="E21" i="2"/>
  <c r="M84" i="2" s="1"/>
  <c r="O20" i="2"/>
  <c r="O15" i="2"/>
  <c r="E15" i="2"/>
  <c r="F116" i="2" s="1"/>
  <c r="O14" i="2"/>
  <c r="O9" i="2"/>
  <c r="M81" i="2" s="1"/>
  <c r="F6" i="2"/>
  <c r="F110" i="2" s="1"/>
  <c r="AK27" i="1"/>
  <c r="AM83" i="1"/>
  <c r="L83" i="1"/>
  <c r="AM82" i="1"/>
  <c r="L82" i="1"/>
  <c r="AM80" i="1"/>
  <c r="L80" i="1"/>
  <c r="L78" i="1"/>
  <c r="L77" i="1"/>
  <c r="Y179" i="6" l="1"/>
  <c r="Y178" i="6" s="1"/>
  <c r="F84" i="6"/>
  <c r="AA115" i="5"/>
  <c r="AA114" i="5" s="1"/>
  <c r="Y241" i="5"/>
  <c r="Y240" i="5" s="1"/>
  <c r="AS87" i="1"/>
  <c r="Y229" i="3"/>
  <c r="Y228" i="3" s="1"/>
  <c r="W115" i="6"/>
  <c r="W114" i="6" s="1"/>
  <c r="M84" i="4"/>
  <c r="F104" i="3"/>
  <c r="AA125" i="4"/>
  <c r="W180" i="2"/>
  <c r="Y115" i="3"/>
  <c r="Y114" i="3" s="1"/>
  <c r="Y113" i="3" s="1"/>
  <c r="W168" i="4"/>
  <c r="AA226" i="4"/>
  <c r="Y385" i="4"/>
  <c r="W473" i="4"/>
  <c r="AA571" i="4"/>
  <c r="W580" i="4"/>
  <c r="F84" i="5"/>
  <c r="AA241" i="5"/>
  <c r="AA240" i="5" s="1"/>
  <c r="AA113" i="5" s="1"/>
  <c r="Y115" i="6"/>
  <c r="Y114" i="6" s="1"/>
  <c r="Y113" i="6" s="1"/>
  <c r="AA179" i="6"/>
  <c r="AA178" i="6" s="1"/>
  <c r="W129" i="2"/>
  <c r="AA146" i="2"/>
  <c r="AA161" i="2"/>
  <c r="Y129" i="2"/>
  <c r="Y180" i="2"/>
  <c r="W225" i="2"/>
  <c r="W224" i="2" s="1"/>
  <c r="AA229" i="3"/>
  <c r="AA228" i="3" s="1"/>
  <c r="W125" i="4"/>
  <c r="Y168" i="4"/>
  <c r="Y167" i="4" s="1"/>
  <c r="Y473" i="4"/>
  <c r="Y580" i="4"/>
  <c r="W609" i="4"/>
  <c r="W620" i="4"/>
  <c r="W619" i="4" s="1"/>
  <c r="W115" i="5"/>
  <c r="W114" i="5" s="1"/>
  <c r="AA115" i="6"/>
  <c r="AA114" i="6" s="1"/>
  <c r="F84" i="2"/>
  <c r="AA129" i="2"/>
  <c r="W146" i="2"/>
  <c r="W161" i="2"/>
  <c r="AA180" i="2"/>
  <c r="Y225" i="2"/>
  <c r="Y224" i="2" s="1"/>
  <c r="M84" i="3"/>
  <c r="W229" i="3"/>
  <c r="W228" i="3" s="1"/>
  <c r="F115" i="4"/>
  <c r="AA168" i="4"/>
  <c r="W226" i="4"/>
  <c r="AA473" i="4"/>
  <c r="W571" i="4"/>
  <c r="AA580" i="4"/>
  <c r="Y609" i="4"/>
  <c r="Y620" i="4"/>
  <c r="Y619" i="4" s="1"/>
  <c r="Y115" i="5"/>
  <c r="Y114" i="5" s="1"/>
  <c r="Y113" i="5" s="1"/>
  <c r="W241" i="5"/>
  <c r="W240" i="5" s="1"/>
  <c r="W179" i="6"/>
  <c r="W178" i="6" s="1"/>
  <c r="M107" i="6"/>
  <c r="BK115" i="6"/>
  <c r="BK114" i="6" s="1"/>
  <c r="H34" i="6"/>
  <c r="BB93" i="1" s="1"/>
  <c r="H35" i="6"/>
  <c r="BC93" i="1" s="1"/>
  <c r="H36" i="6"/>
  <c r="BD93" i="1" s="1"/>
  <c r="H32" i="6"/>
  <c r="AZ93" i="1" s="1"/>
  <c r="BK179" i="6"/>
  <c r="N179" i="6" s="1"/>
  <c r="N92" i="6" s="1"/>
  <c r="H33" i="6"/>
  <c r="BA93" i="1" s="1"/>
  <c r="BK241" i="5"/>
  <c r="N241" i="5" s="1"/>
  <c r="N92" i="5" s="1"/>
  <c r="H33" i="5"/>
  <c r="BA92" i="1" s="1"/>
  <c r="BK115" i="5"/>
  <c r="N115" i="5" s="1"/>
  <c r="N90" i="5" s="1"/>
  <c r="H36" i="5"/>
  <c r="BD92" i="1" s="1"/>
  <c r="H34" i="5"/>
  <c r="BB92" i="1" s="1"/>
  <c r="H35" i="5"/>
  <c r="BC92" i="1" s="1"/>
  <c r="BK620" i="4"/>
  <c r="BK619" i="4" s="1"/>
  <c r="N619" i="4" s="1"/>
  <c r="N102" i="4" s="1"/>
  <c r="BK609" i="4"/>
  <c r="N609" i="4" s="1"/>
  <c r="N101" i="4" s="1"/>
  <c r="BK580" i="4"/>
  <c r="N580" i="4" s="1"/>
  <c r="N99" i="4" s="1"/>
  <c r="BK571" i="4"/>
  <c r="N571" i="4" s="1"/>
  <c r="N98" i="4" s="1"/>
  <c r="BK473" i="4"/>
  <c r="N473" i="4" s="1"/>
  <c r="N97" i="4" s="1"/>
  <c r="BK385" i="4"/>
  <c r="N385" i="4" s="1"/>
  <c r="N96" i="4" s="1"/>
  <c r="BK226" i="4"/>
  <c r="N226" i="4" s="1"/>
  <c r="N95" i="4" s="1"/>
  <c r="H34" i="4"/>
  <c r="BB91" i="1" s="1"/>
  <c r="H36" i="4"/>
  <c r="BD91" i="1" s="1"/>
  <c r="BK229" i="3"/>
  <c r="N229" i="3" s="1"/>
  <c r="N92" i="3" s="1"/>
  <c r="H35" i="3"/>
  <c r="BC90" i="1" s="1"/>
  <c r="BK115" i="3"/>
  <c r="N115" i="3" s="1"/>
  <c r="N90" i="3" s="1"/>
  <c r="H34" i="3"/>
  <c r="BB90" i="1" s="1"/>
  <c r="H36" i="3"/>
  <c r="BD90" i="1" s="1"/>
  <c r="BK225" i="2"/>
  <c r="BK224" i="2" s="1"/>
  <c r="N224" i="2" s="1"/>
  <c r="N97" i="2" s="1"/>
  <c r="BK180" i="2"/>
  <c r="N180" i="2" s="1"/>
  <c r="N96" i="2" s="1"/>
  <c r="BK161" i="2"/>
  <c r="N161" i="2" s="1"/>
  <c r="N95" i="2" s="1"/>
  <c r="BK146" i="2"/>
  <c r="N146" i="2" s="1"/>
  <c r="N94" i="2" s="1"/>
  <c r="H35" i="2"/>
  <c r="BC89" i="1" s="1"/>
  <c r="BK129" i="2"/>
  <c r="N129" i="2" s="1"/>
  <c r="N92" i="2" s="1"/>
  <c r="H34" i="2"/>
  <c r="BB89" i="1" s="1"/>
  <c r="H32" i="2"/>
  <c r="AZ89" i="1" s="1"/>
  <c r="H36" i="2"/>
  <c r="BD89" i="1" s="1"/>
  <c r="H33" i="2"/>
  <c r="BA89" i="1" s="1"/>
  <c r="N121" i="2"/>
  <c r="N90" i="2" s="1"/>
  <c r="BK120" i="2"/>
  <c r="N225" i="2"/>
  <c r="N98" i="2" s="1"/>
  <c r="M116" i="2"/>
  <c r="M32" i="2"/>
  <c r="AV89" i="1" s="1"/>
  <c r="M33" i="2"/>
  <c r="AW89" i="1" s="1"/>
  <c r="M33" i="3"/>
  <c r="AW90" i="1" s="1"/>
  <c r="H33" i="3"/>
  <c r="BA90" i="1" s="1"/>
  <c r="F78" i="2"/>
  <c r="M81" i="3"/>
  <c r="F110" i="3"/>
  <c r="M32" i="3"/>
  <c r="AV90" i="1" s="1"/>
  <c r="H32" i="3"/>
  <c r="AZ90" i="1" s="1"/>
  <c r="W115" i="3"/>
  <c r="W114" i="3" s="1"/>
  <c r="W113" i="3" s="1"/>
  <c r="AU90" i="1" s="1"/>
  <c r="AA115" i="3"/>
  <c r="AA114" i="3" s="1"/>
  <c r="AA113" i="3" s="1"/>
  <c r="N126" i="4"/>
  <c r="N90" i="4" s="1"/>
  <c r="BK125" i="4"/>
  <c r="H33" i="4"/>
  <c r="BA91" i="1" s="1"/>
  <c r="M33" i="4"/>
  <c r="AW91" i="1" s="1"/>
  <c r="H35" i="4"/>
  <c r="BC91" i="1" s="1"/>
  <c r="N168" i="4"/>
  <c r="N94" i="4" s="1"/>
  <c r="W385" i="4"/>
  <c r="AA385" i="4"/>
  <c r="AA167" i="4" s="1"/>
  <c r="AA124" i="4" s="1"/>
  <c r="M81" i="4"/>
  <c r="F121" i="4"/>
  <c r="H32" i="4"/>
  <c r="AZ91" i="1" s="1"/>
  <c r="M32" i="4"/>
  <c r="AV91" i="1" s="1"/>
  <c r="W167" i="4"/>
  <c r="W124" i="4" s="1"/>
  <c r="AU91" i="1" s="1"/>
  <c r="Y125" i="4"/>
  <c r="N620" i="4"/>
  <c r="N103" i="4" s="1"/>
  <c r="H32" i="5"/>
  <c r="AZ92" i="1" s="1"/>
  <c r="M32" i="5"/>
  <c r="AV92" i="1" s="1"/>
  <c r="F78" i="5"/>
  <c r="M110" i="5"/>
  <c r="M33" i="5"/>
  <c r="AW92" i="1" s="1"/>
  <c r="F78" i="6"/>
  <c r="M110" i="6"/>
  <c r="M32" i="6"/>
  <c r="AV93" i="1" s="1"/>
  <c r="M33" i="6"/>
  <c r="AW93" i="1" s="1"/>
  <c r="AZ87" i="1" l="1"/>
  <c r="W31" i="1" s="1"/>
  <c r="AA113" i="6"/>
  <c r="W113" i="5"/>
  <c r="AU92" i="1" s="1"/>
  <c r="W113" i="6"/>
  <c r="AU93" i="1" s="1"/>
  <c r="N115" i="6"/>
  <c r="N90" i="6" s="1"/>
  <c r="AA128" i="2"/>
  <c r="AA119" i="2" s="1"/>
  <c r="Y128" i="2"/>
  <c r="Y119" i="2" s="1"/>
  <c r="Y124" i="4"/>
  <c r="W128" i="2"/>
  <c r="W119" i="2" s="1"/>
  <c r="AU89" i="1" s="1"/>
  <c r="BK178" i="6"/>
  <c r="N178" i="6" s="1"/>
  <c r="N91" i="6" s="1"/>
  <c r="AT93" i="1"/>
  <c r="BK240" i="5"/>
  <c r="N240" i="5" s="1"/>
  <c r="N91" i="5" s="1"/>
  <c r="BK114" i="5"/>
  <c r="N114" i="5" s="1"/>
  <c r="N89" i="5" s="1"/>
  <c r="BK167" i="4"/>
  <c r="N167" i="4" s="1"/>
  <c r="N93" i="4" s="1"/>
  <c r="AT91" i="1"/>
  <c r="BK228" i="3"/>
  <c r="N228" i="3" s="1"/>
  <c r="N91" i="3" s="1"/>
  <c r="BK114" i="3"/>
  <c r="AT90" i="1"/>
  <c r="BB87" i="1"/>
  <c r="AX87" i="1" s="1"/>
  <c r="BD87" i="1"/>
  <c r="W35" i="1" s="1"/>
  <c r="BC87" i="1"/>
  <c r="W34" i="1" s="1"/>
  <c r="BK128" i="2"/>
  <c r="N128" i="2" s="1"/>
  <c r="N91" i="2" s="1"/>
  <c r="BA87" i="1"/>
  <c r="AW87" i="1" s="1"/>
  <c r="AK32" i="1" s="1"/>
  <c r="AU87" i="1"/>
  <c r="N125" i="4"/>
  <c r="N89" i="4" s="1"/>
  <c r="AT89" i="1"/>
  <c r="N120" i="2"/>
  <c r="N89" i="2" s="1"/>
  <c r="N114" i="6"/>
  <c r="N89" i="6" s="1"/>
  <c r="AT92" i="1"/>
  <c r="BK113" i="6" l="1"/>
  <c r="N113" i="6" s="1"/>
  <c r="N88" i="6" s="1"/>
  <c r="L96" i="6" s="1"/>
  <c r="BK113" i="5"/>
  <c r="N113" i="5" s="1"/>
  <c r="N88" i="5" s="1"/>
  <c r="M27" i="5" s="1"/>
  <c r="M30" i="5" s="1"/>
  <c r="BK124" i="4"/>
  <c r="N124" i="4" s="1"/>
  <c r="N88" i="4" s="1"/>
  <c r="M27" i="4" s="1"/>
  <c r="M30" i="4" s="1"/>
  <c r="BK113" i="3"/>
  <c r="N113" i="3" s="1"/>
  <c r="N88" i="3" s="1"/>
  <c r="M27" i="3" s="1"/>
  <c r="M30" i="3" s="1"/>
  <c r="N114" i="3"/>
  <c r="N89" i="3" s="1"/>
  <c r="W33" i="1"/>
  <c r="AY87" i="1"/>
  <c r="W32" i="1"/>
  <c r="BK119" i="2"/>
  <c r="N119" i="2" s="1"/>
  <c r="N88" i="2" s="1"/>
  <c r="M27" i="2" s="1"/>
  <c r="M30" i="2" s="1"/>
  <c r="AV87" i="1"/>
  <c r="AT87" i="1" s="1"/>
  <c r="M27" i="6" l="1"/>
  <c r="M30" i="6" s="1"/>
  <c r="L38" i="6" s="1"/>
  <c r="L96" i="5"/>
  <c r="L107" i="4"/>
  <c r="L96" i="3"/>
  <c r="L102" i="2"/>
  <c r="AK31" i="1"/>
  <c r="AG91" i="1"/>
  <c r="AN91" i="1" s="1"/>
  <c r="L38" i="4"/>
  <c r="L38" i="2"/>
  <c r="AG89" i="1"/>
  <c r="AG90" i="1"/>
  <c r="L38" i="3"/>
  <c r="L38" i="5"/>
  <c r="AG92" i="1"/>
  <c r="AN92" i="1" s="1"/>
  <c r="AN90" i="1" l="1"/>
  <c r="AG93" i="1"/>
  <c r="AN93" i="1" s="1"/>
  <c r="AN89" i="1"/>
  <c r="AN87" i="1" l="1"/>
  <c r="AG87" i="1"/>
  <c r="AG97" i="1" s="1"/>
  <c r="AK26" i="1" l="1"/>
  <c r="AK29" i="1" s="1"/>
  <c r="AK37" i="1" s="1"/>
  <c r="AN97" i="1"/>
</calcChain>
</file>

<file path=xl/sharedStrings.xml><?xml version="1.0" encoding="utf-8"?>
<sst xmlns="http://schemas.openxmlformats.org/spreadsheetml/2006/main" count="14095" uniqueCount="1695">
  <si>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</si>
  <si>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</si>
  <si>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</si>
  <si>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</si>
  <si>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</si>
  <si>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</si>
  <si>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</si>
  <si>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</si>
  <si>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</si>
  <si>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</si>
  <si>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</si>
  <si>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</si>
  <si>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</si>
  <si>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</si>
  <si>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</si>
  <si>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</si>
  <si>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Z02</t>
  </si>
  <si>
    <t>Stavba:</t>
  </si>
  <si>
    <t>JKSO:</t>
  </si>
  <si>
    <t>CC-CZ:</t>
  </si>
  <si>
    <t>Místo:</t>
  </si>
  <si>
    <t>Doudlevecká 69/15, Plzeň</t>
  </si>
  <si>
    <t>Datum:</t>
  </si>
  <si>
    <t>Objednatel:</t>
  </si>
  <si>
    <t>IČ:</t>
  </si>
  <si>
    <t>00006963</t>
  </si>
  <si>
    <t>Česká správa sociálního zabezpečení</t>
  </si>
  <si>
    <t>DIČ:</t>
  </si>
  <si>
    <t>Zhotovitel:</t>
  </si>
  <si>
    <t xml:space="preserve"> </t>
  </si>
  <si>
    <t>Projektant:</t>
  </si>
  <si>
    <t>25297066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</si>
  <si>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</si>
  <si>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</si>
  <si>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</si>
  <si>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</si>
  <si>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</si>
  <si>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</si>
  <si>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</si>
  <si>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</si>
  <si>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</si>
  <si>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</si>
  <si>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</si>
  <si>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</si>
  <si>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</si>
  <si>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</si>
  <si>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</si>
  <si>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</si>
  <si>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</si>
  <si>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</si>
  <si>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</si>
  <si>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</si>
  <si>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</si>
  <si>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</si>
  <si>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</si>
  <si>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</si>
  <si>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</si>
  <si>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</si>
  <si>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</si>
  <si>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</si>
  <si>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</si>
  <si>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</si>
  <si>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</si>
  <si>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</si>
  <si>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</si>
  <si>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</si>
  <si>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</si>
  <si>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</si>
  <si>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</si>
  <si>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</si>
  <si>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</si>
  <si>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</si>
  <si>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</si>
  <si>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</si>
  <si>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</si>
  <si>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</si>
  <si>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</si>
  <si>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{ba8ccb94-2468-4512-84a0-f69b46d0b46b}</t>
  </si>
  <si>
    <t>{00000000-0000-0000-0000-000000000000}</t>
  </si>
  <si>
    <t>/</t>
  </si>
  <si>
    <t>1</t>
  </si>
  <si>
    <t>{298baa82-7764-467a-b7c9-1a9fb666f0d4}</t>
  </si>
  <si>
    <t>{dc520b7b-0731-4bcd-8925-a4184426811f}</t>
  </si>
  <si>
    <t>{b8dfd56d-ff20-4d80-9c82-e019e787e925}</t>
  </si>
  <si>
    <t>{80c65b7e-bb86-463a-9f95-370ccf3b36a3}</t>
  </si>
  <si>
    <t>{205cdfce-e7d2-4d99-8741-89717904e8a9}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</si>
  <si>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</si>
  <si>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</si>
  <si>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</si>
  <si>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</si>
  <si>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</si>
  <si>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</si>
  <si>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</si>
  <si>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</si>
  <si>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</si>
  <si>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</si>
  <si>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</si>
  <si>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</si>
  <si>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</si>
  <si>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</si>
  <si>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</si>
  <si>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</si>
  <si>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</si>
  <si>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</si>
  <si>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</si>
  <si>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</si>
  <si>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</si>
  <si>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</si>
  <si>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713 - Izolace tepelné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</si>
  <si>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</si>
  <si>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</si>
  <si>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</si>
  <si>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</si>
  <si>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VRN - Vedlejší rozpočtové náklady</t>
  </si>
  <si>
    <t xml:space="preserve">    VRN9 -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</si>
  <si>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</si>
  <si>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</si>
  <si>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</si>
  <si>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</si>
  <si>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</si>
  <si>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</si>
  <si>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</si>
  <si>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</si>
  <si>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</si>
  <si>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</si>
  <si>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</si>
  <si>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</si>
  <si>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</si>
  <si>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</si>
  <si>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</si>
  <si>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</si>
  <si>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</si>
  <si>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949101111</t>
  </si>
  <si>
    <t>Lešení pomocné pracovní pro objekty pozemních staveb pro zatížení do 150 kg/m2, o výšce lešeňové podlahy do 1,9 m</t>
  </si>
  <si>
    <t>m2</t>
  </si>
  <si>
    <t>4</t>
  </si>
  <si>
    <t>"1PP" (1,7+22,2+0,9)*0,6</t>
  </si>
  <si>
    <t>VV</t>
  </si>
  <si>
    <t>"1NP" (0,6+23,4+3,6+7,5+25,6+11,3+2,5+0,4 + 2,7 + 8,3+2,3 + 8,8+5,8+5,1 + 0,9+11,9 + 6,7 + 9,2+0,8 + 6,5+4,4+1,6+0,8 + 1,1+0,6 + 6,8+3,7 + 0,9)*0,6</t>
  </si>
  <si>
    <t>"2NP" (1,2)*0,6</t>
  </si>
  <si>
    <t>"3NP" (0,5+23,2+3,7+7,5+25,7+11,3+1,7 + 8,4+2,3 + 1,1 + 9,1+2,6 + 9,9+1,1 + 6,4 + 1,4 + 6,5+7,5 + 2,1+0,6)*0,6</t>
  </si>
  <si>
    <t>Součet</t>
  </si>
  <si>
    <t>713463131</t>
  </si>
  <si>
    <t>Montáž izolace tepelné potrubí a ohybů tvarovkami nebo deskami potrubními pouzdry bez povrchové úpravy (izolační materiál ve specifikaci) přilepenými v příčných a podélných spojích izolace potrubí jednovrstvá, tloušťky izolace do 25 mm</t>
  </si>
  <si>
    <t>m</t>
  </si>
  <si>
    <t>110,6+99,0+0</t>
  </si>
  <si>
    <t>5</t>
  </si>
  <si>
    <t>713463132</t>
  </si>
  <si>
    <t>Montáž izolace tepelné potrubí a ohybů tvarovkami nebo deskami potrubními pouzdry bez povrchové úpravy (izolační materiál ve specifikaci) přilepenými v příčných a podélných spojích izolace potrubí jednovrstvá, tloušťky izolace přes 25 do 50 mm</t>
  </si>
  <si>
    <t>6</t>
  </si>
  <si>
    <t>7</t>
  </si>
  <si>
    <t>M</t>
  </si>
  <si>
    <t>63154801X01</t>
  </si>
  <si>
    <t>Vinutá izolační pouzdra s kašírováním hliníkovou fólií 15/20 mm</t>
  </si>
  <si>
    <t>8</t>
  </si>
  <si>
    <t>63154820X01</t>
  </si>
  <si>
    <t>Vinutá izolační pouzdra s kašírováním hliníkovou fólií 18/25 mm</t>
  </si>
  <si>
    <t>10</t>
  </si>
  <si>
    <t>9</t>
  </si>
  <si>
    <t>63154836X01</t>
  </si>
  <si>
    <t>Vinutá izolační pouzdra s kašírováním hliníkovou fólií 22/30 mm</t>
  </si>
  <si>
    <t>12</t>
  </si>
  <si>
    <t>63154837X01</t>
  </si>
  <si>
    <t>Vinutá izolační pouzdra s kašírováním hliníkovou fólií 28/30 mm</t>
  </si>
  <si>
    <t>14</t>
  </si>
  <si>
    <t>11</t>
  </si>
  <si>
    <t>63154862X01</t>
  </si>
  <si>
    <t>Vinutá izolační pouzdra s kašírováním hliníkovou fólií 35/40 mm</t>
  </si>
  <si>
    <t>16</t>
  </si>
  <si>
    <t>63154863X01</t>
  </si>
  <si>
    <t>Vinutá izolační pouzdra s kašírováním hliníkovou fólií 42/40 mm</t>
  </si>
  <si>
    <t>18</t>
  </si>
  <si>
    <t>13</t>
  </si>
  <si>
    <t>63154865X01</t>
  </si>
  <si>
    <t>Vinutá izolační pouzdra s kašírováním hliníkovou fólií 54/40 mm</t>
  </si>
  <si>
    <t>20</t>
  </si>
  <si>
    <t>63154908X01</t>
  </si>
  <si>
    <t>Vinutá izolační pouzdra s kašírováním hliníkovou fólií 76/40 mm</t>
  </si>
  <si>
    <t>22</t>
  </si>
  <si>
    <t>727111327X01</t>
  </si>
  <si>
    <t>Prostup kovového potrubí do D 76 mm stěnou tl 10 cm včetně dodatečné izolace požární odolnost EI 60</t>
  </si>
  <si>
    <t>kus</t>
  </si>
  <si>
    <t>24</t>
  </si>
  <si>
    <t>998713102</t>
  </si>
  <si>
    <t>Přesun hmot pro izolace tepelné stanovený z hmotnosti přesunovaného materiálu vodorovná dopravní vzdálenost do 50 m v objektech výšky přes 6 m do 12 m</t>
  </si>
  <si>
    <t>t</t>
  </si>
  <si>
    <t>26</t>
  </si>
  <si>
    <t>113</t>
  </si>
  <si>
    <t>732422213</t>
  </si>
  <si>
    <t>Čerpadla teplovodní přírubová mokroběžná oběhová pro teplovodní vytápění PN 6/10, do 110°C jednodílná DN příruby/dopravní výška H (m) - čerpací výkon Q (m3/h) DN 40/ do 8,0 m / 9,0 m3/h</t>
  </si>
  <si>
    <t>28</t>
  </si>
  <si>
    <t>17</t>
  </si>
  <si>
    <t>733X001</t>
  </si>
  <si>
    <t>Demontáž stávajících rozvodů vytápění</t>
  </si>
  <si>
    <t>30</t>
  </si>
  <si>
    <t>19</t>
  </si>
  <si>
    <t>733122222X01</t>
  </si>
  <si>
    <t>Rozvod z trubek z uhlíkové oceli D15x1,2 vně pozinkovaných včetně redukcí, kolen a jiných tvarovek, fitinek, závěsů, podpěr, pevných a kluzných podpěr</t>
  </si>
  <si>
    <t>32</t>
  </si>
  <si>
    <t>733122223X01</t>
  </si>
  <si>
    <t>Rozvod z trubek z uhlíkové oceli D18x1,2 vně pozinkovaných včetně redukcí, kolen a jiných tvarovek, fitinek, závěsů, podpěr, pevných a kluzných podpěr</t>
  </si>
  <si>
    <t>34</t>
  </si>
  <si>
    <t>733122224X01</t>
  </si>
  <si>
    <t>Rozvod z trubek z uhlíkové oceli D22x1,5 vně pozinkovaných včetně redukcí, kolen a jiných tvarovek, fitinek, závěsů, podpěr, pevných a kluzných podpěr</t>
  </si>
  <si>
    <t>36</t>
  </si>
  <si>
    <t>733122225X01</t>
  </si>
  <si>
    <t>Rozvod z trubek z uhlíkové oceli D28x1,5 vně pozinkovaných včetně redukcí, kolen a jiných tvarovek, fitinek, závěsů, podpěr, pevných a kluzných podpěr</t>
  </si>
  <si>
    <t>38</t>
  </si>
  <si>
    <t>23</t>
  </si>
  <si>
    <t>733122226X01</t>
  </si>
  <si>
    <t>Rozvod z trubek z uhlíkové oceli D35x1,5 vně pozinkovaných včetně redukcí, kolen a jiných tvarovek, fitinek, závěsů, podpěr, pevných a kluzných podpěr</t>
  </si>
  <si>
    <t>40</t>
  </si>
  <si>
    <t>733122227X01</t>
  </si>
  <si>
    <t>Rozvod z trubek z uhlíkové oceli D42x1,5 vně pozinkovaných včetně redukcí, kolen a jiných tvarovek, fitinek, závěsů, podpěr, pevných a kluzných podpěr</t>
  </si>
  <si>
    <t>42</t>
  </si>
  <si>
    <t>25</t>
  </si>
  <si>
    <t>733122228X01</t>
  </si>
  <si>
    <t>Rozvod z trubek z uhlíkové oceli D54x1,5 vně pozinkovaných včetně redukcí, kolen a jiných tvarovek, fitinek, závěsů, podpěr, pevných a kluzných podpěr</t>
  </si>
  <si>
    <t>44</t>
  </si>
  <si>
    <t>722140108X01</t>
  </si>
  <si>
    <t>Rozvod z trubek z uhlíkové oceli D76,1x2 vně pozinkovaných včetně redukcí, kolen a jiných tvarovek, fitinek, závěsů, podpěr, pevných a kluzných podpěr</t>
  </si>
  <si>
    <t>46</t>
  </si>
  <si>
    <t>27</t>
  </si>
  <si>
    <t>733139155</t>
  </si>
  <si>
    <t>Kompenzátory pro ocelové potrubí montáž kompenzátorů osových vlnových DN 100</t>
  </si>
  <si>
    <t>48</t>
  </si>
  <si>
    <t>55118410X01</t>
  </si>
  <si>
    <t>vlnovcový axiální kompenzátor do DN 50 s nerez měchem</t>
  </si>
  <si>
    <t>50</t>
  </si>
  <si>
    <t>29</t>
  </si>
  <si>
    <t>733194925X01</t>
  </si>
  <si>
    <t>Napojení topné a vrané vody na uvažovanou výměníkovou stanici</t>
  </si>
  <si>
    <t>52</t>
  </si>
  <si>
    <t>733X901</t>
  </si>
  <si>
    <t>Stavební přípomoci při provádění rozvodů vytápění</t>
  </si>
  <si>
    <t>54</t>
  </si>
  <si>
    <t>998733102</t>
  </si>
  <si>
    <t>Přesun hmot pro rozvody potrubí stanovený z hmotnosti přesunovaného materiálu vodorovná dopravní vzdálenost do 50 m v objektech výšky přes 6 do 12 m</t>
  </si>
  <si>
    <t>56</t>
  </si>
  <si>
    <t>112</t>
  </si>
  <si>
    <t>734163427</t>
  </si>
  <si>
    <t>Filtry z uhlíkové oceli s vypouštěcí přírubou PN 16 do 300°C DN 65</t>
  </si>
  <si>
    <t>58</t>
  </si>
  <si>
    <t>110</t>
  </si>
  <si>
    <t>734192316</t>
  </si>
  <si>
    <t>Ostatní přírubové armatury klapky zpětné samočinné PN 16 do 100°C DN 65</t>
  </si>
  <si>
    <t>60</t>
  </si>
  <si>
    <t>108</t>
  </si>
  <si>
    <t>734193215</t>
  </si>
  <si>
    <t>Ostatní přírubové armatury klapky mezipřírubové uzavírací PN 16 do 120°C disk nerezová ocel DN 65</t>
  </si>
  <si>
    <t>62</t>
  </si>
  <si>
    <t>31</t>
  </si>
  <si>
    <t>734209103</t>
  </si>
  <si>
    <t>Montáž závitových armatur s 1 závitem G 1/2 (DN 15)</t>
  </si>
  <si>
    <t>64</t>
  </si>
  <si>
    <t>65+10</t>
  </si>
  <si>
    <t>55124389X01</t>
  </si>
  <si>
    <t>Vypouštěcí kulový kohout s hadicovou vývodkou a zátkou 1/2"</t>
  </si>
  <si>
    <t>66</t>
  </si>
  <si>
    <t>33</t>
  </si>
  <si>
    <t>55121289X01</t>
  </si>
  <si>
    <t>Automatický odvzdušňovací ventil 1/2“, PN10, s uzávěrem</t>
  </si>
  <si>
    <t>68</t>
  </si>
  <si>
    <t>106</t>
  </si>
  <si>
    <t>55114164</t>
  </si>
  <si>
    <t>kohout kulový PN42, T 185°C, plnoprůtokový, nikl, vrtulka, 1/2" červený</t>
  </si>
  <si>
    <t>70</t>
  </si>
  <si>
    <t>35</t>
  </si>
  <si>
    <t>734209113</t>
  </si>
  <si>
    <t>Montáž závitových armatur se 2 závity G 1/2 (DN 15)</t>
  </si>
  <si>
    <t>72</t>
  </si>
  <si>
    <t>125+125</t>
  </si>
  <si>
    <t>37</t>
  </si>
  <si>
    <t>55121132X01</t>
  </si>
  <si>
    <t>Radiátorový ventil – regulační s automatickým omezením průtoku integrovanýn v otopném tělese, rozsah průtoku od 10 do 150 l/h, funkce regulace, omezení průtoku, uzavírání, tlaková třída PN 10, max. provozní teplota 120°C, DN 15 – 1/2“ + svěrné šroubení</t>
  </si>
  <si>
    <t>74</t>
  </si>
  <si>
    <t>55128306X01</t>
  </si>
  <si>
    <t>Radiátorové šroubení – regulační, DN 15 – 1/2“ + svěrné šroubení</t>
  </si>
  <si>
    <t>76</t>
  </si>
  <si>
    <t>41</t>
  </si>
  <si>
    <t>48451783X01</t>
  </si>
  <si>
    <t>Nastavovací klíč pro radiátorový ventil s automatickým omezením max. průtoku</t>
  </si>
  <si>
    <t>78</t>
  </si>
  <si>
    <t>55128124X01</t>
  </si>
  <si>
    <t>Termostatická hlavice pro veřejné prostory - umožnění aretace max. a min. teploty volitelnou pouze povolanou osobou speciálním nástrojem, zvýšené zabezpečení proti odcizení, zvýšená odolnost proti poškození (obdobně jako dle TL4520-0014 pro Bundeswehr), r</t>
  </si>
  <si>
    <t>80</t>
  </si>
  <si>
    <t>734494213</t>
  </si>
  <si>
    <t>Návarek s trubkovým závitem G 1/2</t>
  </si>
  <si>
    <t>82</t>
  </si>
  <si>
    <t>998734102</t>
  </si>
  <si>
    <t>Přesun hmot pro armatury stanovený z hmotnosti přesunovaného materiálu vodorovná dopravní vzdálenost do 50 m v objektech výšky přes 6 do 12 m</t>
  </si>
  <si>
    <t>84</t>
  </si>
  <si>
    <t>735159110</t>
  </si>
  <si>
    <t>Montáž otopných těles panelových jednořadých, stavební délky do 1500 mm</t>
  </si>
  <si>
    <t>86</t>
  </si>
  <si>
    <t>1+1+7+3</t>
  </si>
  <si>
    <t>735159120</t>
  </si>
  <si>
    <t>Montáž otopných těles panelových jednořadých, stavební délky přes 1500 do 2340 mm</t>
  </si>
  <si>
    <t>88</t>
  </si>
  <si>
    <t>48452948</t>
  </si>
  <si>
    <t>těleso otopné panelové 1 deskové bez přídavné přestupní plochy v 500mm dl 600mm 308W</t>
  </si>
  <si>
    <t>90</t>
  </si>
  <si>
    <t>55</t>
  </si>
  <si>
    <t>48456993</t>
  </si>
  <si>
    <t>těleso otopné panelové 1 deskové 1 přídavná přestupní plocha v 400mm dl 600mm 425W</t>
  </si>
  <si>
    <t>92</t>
  </si>
  <si>
    <t>48456978</t>
  </si>
  <si>
    <t>těleso otopné panelové 1 deskové 1 přídavná přestupní plocha v 500mm dl 600mm 515W</t>
  </si>
  <si>
    <t>94</t>
  </si>
  <si>
    <t>57</t>
  </si>
  <si>
    <t>48456354</t>
  </si>
  <si>
    <t>těleso otopné panelové 1 deskové 1 přídavná přestupní plocha v 900mm dl 600mm 836W</t>
  </si>
  <si>
    <t>96</t>
  </si>
  <si>
    <t>48456362</t>
  </si>
  <si>
    <t>těleso otopné panelové 1 deskové 1 přídavná přestupní plocha v 900mm dl 1600mm 2230W</t>
  </si>
  <si>
    <t>98</t>
  </si>
  <si>
    <t>59</t>
  </si>
  <si>
    <t>735159210</t>
  </si>
  <si>
    <t>Montáž otopných těles panelových dvouřadých, stavební délky do 1140 mm</t>
  </si>
  <si>
    <t>100</t>
  </si>
  <si>
    <t>735159220</t>
  </si>
  <si>
    <t>Montáž otopných těles panelových dvouřadých, stavební délky přes 1140 do 1500 mm</t>
  </si>
  <si>
    <t>102</t>
  </si>
  <si>
    <t>3+2</t>
  </si>
  <si>
    <t>63</t>
  </si>
  <si>
    <t>48457236</t>
  </si>
  <si>
    <t>těleso otopné panelové 2 deskové 1 přídavná přestupní plocha v 500mm dl 900mm 1005W</t>
  </si>
  <si>
    <t>104</t>
  </si>
  <si>
    <t>48457193</t>
  </si>
  <si>
    <t>těleso otopné panelové 2 deskové 1 přídavná přestupní plocha v 900mm dl 600mm 1052W</t>
  </si>
  <si>
    <t>65</t>
  </si>
  <si>
    <t>48457271</t>
  </si>
  <si>
    <t>těleso otopné panelové 2 deskové 2 přídavné přestupní plochy v 400mm dl 900mm 1094W</t>
  </si>
  <si>
    <t>48457272</t>
  </si>
  <si>
    <t>těleso otopné panelové 2 deskové 2 přídavné přestupní plochy v 400mm dl 1000mm 1216W</t>
  </si>
  <si>
    <t>67</t>
  </si>
  <si>
    <t>48457273</t>
  </si>
  <si>
    <t>těleso otopné panelové 2 deskové 2 přídavné přestupní plochy v 400mm dl 1200mm 1459W</t>
  </si>
  <si>
    <t>48457249</t>
  </si>
  <si>
    <t>těleso otopné panelové 2 deskové 2 přídavné přestupní plochy v 500mm dl 600mm 871W</t>
  </si>
  <si>
    <t>114</t>
  </si>
  <si>
    <t>69</t>
  </si>
  <si>
    <t>48457252</t>
  </si>
  <si>
    <t>těleso otopné panelové 2 deskové 2 přídavné přestupní plochy v 500mm dl 900mm 1307W</t>
  </si>
  <si>
    <t>116</t>
  </si>
  <si>
    <t>48457253</t>
  </si>
  <si>
    <t>těleso otopné panelové 2 deskové 2 přídavné přestupní plochy v 500mm dl 1000mm 1452W</t>
  </si>
  <si>
    <t>118</t>
  </si>
  <si>
    <t>71</t>
  </si>
  <si>
    <t>48457293</t>
  </si>
  <si>
    <t>těleso otopné panelové 2 deskové 2 přídavné přestupní plochy v 900mm dl 600mm 1388W</t>
  </si>
  <si>
    <t>120</t>
  </si>
  <si>
    <t>48457297</t>
  </si>
  <si>
    <t>těleso otopné panelové 2 deskové 2 přídavné přestupní plochy v 900mm dl 1000mm 2313W</t>
  </si>
  <si>
    <t>122</t>
  </si>
  <si>
    <t>73</t>
  </si>
  <si>
    <t>48457298</t>
  </si>
  <si>
    <t>těleso otopné panelové 2 deskové 2 přídavné přestupní plochy v 900mm dl 1200mm 2776W</t>
  </si>
  <si>
    <t>124</t>
  </si>
  <si>
    <t>735159310</t>
  </si>
  <si>
    <t>Montáž otopných těles panelových třířadých, stavební délky do 1140 mm</t>
  </si>
  <si>
    <t>126</t>
  </si>
  <si>
    <t>735159320</t>
  </si>
  <si>
    <t>Montáž otopných těles panelových třířadých, stavební délky přes 1140 do 1500 mm</t>
  </si>
  <si>
    <t>128</t>
  </si>
  <si>
    <t>7+1+8+1</t>
  </si>
  <si>
    <t>735159330</t>
  </si>
  <si>
    <t>Montáž otopných těles panelových třířadých, stavební délky přes 1500 do 1980 mm</t>
  </si>
  <si>
    <t>130</t>
  </si>
  <si>
    <t>48457314</t>
  </si>
  <si>
    <t>těleso otopné panelové 3 desková 3 přídavné přestupní plochy v 400mm dl 1000mm 1738W</t>
  </si>
  <si>
    <t>132</t>
  </si>
  <si>
    <t>79</t>
  </si>
  <si>
    <t>48457315</t>
  </si>
  <si>
    <t>těleso otopné panelové 3 desková 3 přídavné přestupní plochy v 400mm dl 1200mm 2086W</t>
  </si>
  <si>
    <t>134</t>
  </si>
  <si>
    <t>48457316</t>
  </si>
  <si>
    <t>těleso otopné panelové 3 desková 3 přídavné přestupní plochy v 400mm dl 1400mm 2433W</t>
  </si>
  <si>
    <t>136</t>
  </si>
  <si>
    <t>81</t>
  </si>
  <si>
    <t>48457324</t>
  </si>
  <si>
    <t>těleso otopné panelové 3 desková 3 přídavné přestupní plochy v 500mm dl 900mm 1871W</t>
  </si>
  <si>
    <t>138</t>
  </si>
  <si>
    <t>48457325</t>
  </si>
  <si>
    <t>těleso otopné panelové 3 desková 3 přídavné přestupní plochy v 500mm dl 1000mm 2079W</t>
  </si>
  <si>
    <t>140</t>
  </si>
  <si>
    <t>83</t>
  </si>
  <si>
    <t>48457352</t>
  </si>
  <si>
    <t>těleso otopné panelové 3 desková 3 přídavné přestupní plochy v 500mm dl 1100mm 2287W</t>
  </si>
  <si>
    <t>142</t>
  </si>
  <si>
    <t>48457326</t>
  </si>
  <si>
    <t>těleso otopné panelové 3 desková 3 přídavné přestupní plochy v 500mm dl 1200mm 2495W</t>
  </si>
  <si>
    <t>144</t>
  </si>
  <si>
    <t>48457327</t>
  </si>
  <si>
    <t>těleso otopné panelové 3 desková 3 přídavné přestupní plochy v 500mm dl 1400mm 2911W</t>
  </si>
  <si>
    <t>146</t>
  </si>
  <si>
    <t>48457328</t>
  </si>
  <si>
    <t>těleso otopné panelové 3 desková 3 přídavné přestupní plochy v 500mm dl 1600mm 3326W</t>
  </si>
  <si>
    <t>148</t>
  </si>
  <si>
    <t>87</t>
  </si>
  <si>
    <t>48457343</t>
  </si>
  <si>
    <t>těleso otopné panelové 3 desková 3 přídavné přestupní plochy v 900mm dl 600mm 1997W</t>
  </si>
  <si>
    <t>150</t>
  </si>
  <si>
    <t>48457347</t>
  </si>
  <si>
    <t>těleso otopné panelové 3 desková 3 přídavné přestupní plochy v 900mm dl 1000mm 3228W</t>
  </si>
  <si>
    <t>152</t>
  </si>
  <si>
    <t>47</t>
  </si>
  <si>
    <t>735X001</t>
  </si>
  <si>
    <t>Demontáž stávající zařízení pro vytápění</t>
  </si>
  <si>
    <t>154</t>
  </si>
  <si>
    <t>735X002</t>
  </si>
  <si>
    <t>Demontáž stávající zařízení pro napojení teplovodních výměníků VZT jednotek.</t>
  </si>
  <si>
    <t>156</t>
  </si>
  <si>
    <t>89</t>
  </si>
  <si>
    <t>998735102</t>
  </si>
  <si>
    <t>Přesun hmot pro otopná tělesa stanovený z hmotnosti přesunovaného materiálu vodorovná dopravní vzdálenost do 50 m v objektech výšky přes 6 do 12 m</t>
  </si>
  <si>
    <t>158</t>
  </si>
  <si>
    <t>730X201010</t>
  </si>
  <si>
    <t>Odborná prohlídka a zjištění rozsahu demontáží stávajícího zařízení vytápění.</t>
  </si>
  <si>
    <t>hod.</t>
  </si>
  <si>
    <t>160</t>
  </si>
  <si>
    <t>91</t>
  </si>
  <si>
    <t>730X205020</t>
  </si>
  <si>
    <t>Vypuštění, napuštění a opakované propláchnutí topného systému</t>
  </si>
  <si>
    <t>ks</t>
  </si>
  <si>
    <t>162</t>
  </si>
  <si>
    <t>730X205030</t>
  </si>
  <si>
    <t>Zprovoznění, odvzdušnění, seřízení a vyzkoušení zařízení</t>
  </si>
  <si>
    <t>164</t>
  </si>
  <si>
    <t>93</t>
  </si>
  <si>
    <t>730X205040</t>
  </si>
  <si>
    <t>Zaučení obsluhy</t>
  </si>
  <si>
    <t>166</t>
  </si>
  <si>
    <t>04320300X01</t>
  </si>
  <si>
    <t>Vnější vizuální kontrola</t>
  </si>
  <si>
    <t>168</t>
  </si>
  <si>
    <t>730X205050</t>
  </si>
  <si>
    <t>Zkoušky např. dle ČSN 06 0310 včetně vystavení protokolů o zkouškách</t>
  </si>
  <si>
    <t>170</t>
  </si>
  <si>
    <t>95</t>
  </si>
  <si>
    <t>730X205060</t>
  </si>
  <si>
    <t>Seřízení průtoků topné vody včetně vystavení protokolu</t>
  </si>
  <si>
    <t>172</t>
  </si>
  <si>
    <t>210020952X001</t>
  </si>
  <si>
    <t>Výstražné, informační, bezpečnostní a další tabulky</t>
  </si>
  <si>
    <t>soubor</t>
  </si>
  <si>
    <t>174</t>
  </si>
  <si>
    <t>101</t>
  </si>
  <si>
    <t>36076000</t>
  </si>
  <si>
    <t>Popisy a označení rozvodu a zařízení</t>
  </si>
  <si>
    <t>176</t>
  </si>
  <si>
    <t>97</t>
  </si>
  <si>
    <t>99822004</t>
  </si>
  <si>
    <t>Dopracování zadávací dokumentace na dodavatelskou prováděcí a dílenskou dokumentaci</t>
  </si>
  <si>
    <t>178</t>
  </si>
  <si>
    <t>005241010X</t>
  </si>
  <si>
    <t>Vypracování dokumentace skutečného stavu</t>
  </si>
  <si>
    <t>180</t>
  </si>
  <si>
    <t>730X205160</t>
  </si>
  <si>
    <t>Předání a převzetí díla vč. vystavení protokolu a převzetí dokumentace skutečného stavu s kontrolou souhlasu realizované stavby s touto dokumetací.</t>
  </si>
  <si>
    <t>182</t>
  </si>
  <si>
    <t>99</t>
  </si>
  <si>
    <t>9988741</t>
  </si>
  <si>
    <t>Ostatní stavební, montážní, pomocné a doplňkové práce v potřebném rozsahu</t>
  </si>
  <si>
    <t>184</t>
  </si>
  <si>
    <t>9988744</t>
  </si>
  <si>
    <t>Ostatní drobný, pomocný, doplňkový a ostatní materiál , v potřebném rozsahu pro řádné dokončení díla</t>
  </si>
  <si>
    <t>186</t>
  </si>
  <si>
    <t>005211091X</t>
  </si>
  <si>
    <t>Likvidace odpadů</t>
  </si>
  <si>
    <t>188</t>
  </si>
  <si>
    <t>005211092X</t>
  </si>
  <si>
    <t>Průběžný a závěrečný úklid</t>
  </si>
  <si>
    <t>190</t>
  </si>
  <si>
    <t>730X205140</t>
  </si>
  <si>
    <t>Koordinační činnost</t>
  </si>
  <si>
    <t>192</t>
  </si>
  <si>
    <t xml:space="preserve">    751 - Vzduchotechnika</t>
  </si>
  <si>
    <t>751X11501010</t>
  </si>
  <si>
    <t>Diagonální ventilátor do kruhového potrubí IP44 Vo=210/160/110 m3/h, tlak 70Pa, příkon 27W, proud 0,12 A, napětí 230 V, IP44 ultra tichý ventilátor</t>
  </si>
  <si>
    <t>Poznámka k položce: Pozice v PD: 1.1</t>
  </si>
  <si>
    <t>P</t>
  </si>
  <si>
    <t>751X11501020</t>
  </si>
  <si>
    <t>Rychloupínací spona DN 125 rychloup.spona</t>
  </si>
  <si>
    <t>Poznámka k položce: Pozice v PD: 1.2</t>
  </si>
  <si>
    <t>751X11501030</t>
  </si>
  <si>
    <t>Zpětná klapka DN 125 zpětná klapka</t>
  </si>
  <si>
    <t>Poznámka k položce: Pozice v PD: 1.3</t>
  </si>
  <si>
    <t>751X11501040</t>
  </si>
  <si>
    <t>Plastový talířový ventil univerzální DN 125 tal.vent.pl.univerzál</t>
  </si>
  <si>
    <t>Poznámka k položce: Pozice v PD: 1.4</t>
  </si>
  <si>
    <t>751X11501050</t>
  </si>
  <si>
    <t>Ohebná hliníková hadice hlukově izolovaná DN 127 zvukově izol.hadice</t>
  </si>
  <si>
    <t>bm</t>
  </si>
  <si>
    <t>Poznámka k položce: Pozice v PD: 1.5</t>
  </si>
  <si>
    <t>751X11501060</t>
  </si>
  <si>
    <t>Požární stěnový uzávěr TPM 130/17 200x300-.40 - TPM 130/17</t>
  </si>
  <si>
    <t>Poznámka k položce: Pozice v PD: 1.7</t>
  </si>
  <si>
    <t>751X11501070</t>
  </si>
  <si>
    <t>Těsnění prostupu požárně dělící konstrukcí</t>
  </si>
  <si>
    <t>751X11501090</t>
  </si>
  <si>
    <t>Protidešťová stříška DN 200 protidešťová stříška na spiro</t>
  </si>
  <si>
    <t>751X11501100</t>
  </si>
  <si>
    <t>Odvaděč kondenzátu jako záslep DN 200 s nátrubkem pro napojení hadice</t>
  </si>
  <si>
    <t>751X11501110</t>
  </si>
  <si>
    <t>Kruhové potrubí spiro do průměru140 30% tvarovek</t>
  </si>
  <si>
    <t>751X11501120</t>
  </si>
  <si>
    <t>Kruhové potrubí spiro do průměru200 100% tvarovek</t>
  </si>
  <si>
    <t>751X11501130</t>
  </si>
  <si>
    <t>Závěsy, závěsné lišty, závitové tyče,závěsy, kruhové závěsy,hmoždinky ( 2,6% z dodávky potrubí)</t>
  </si>
  <si>
    <t>751X11501140</t>
  </si>
  <si>
    <t>Diagonální ventilátor do kruhového potrubí IP44 Vo=340 m3/h, tlak 100 Pa, příkon 59 W, proud 0,26 A, napětí 230 V, IP44 ultra tichý ventilátor</t>
  </si>
  <si>
    <t>Poznámka k položce: Pozice v PD: 2.1</t>
  </si>
  <si>
    <t>751X11501150</t>
  </si>
  <si>
    <t>Poznámka k položce: Pozice v PD: 2.2</t>
  </si>
  <si>
    <t>751X11501160</t>
  </si>
  <si>
    <t>Poznámka k položce: Pozice v PD: 2.3</t>
  </si>
  <si>
    <t>751X11501170</t>
  </si>
  <si>
    <t>Poznámka k položce: Pozice v PD: 2.4</t>
  </si>
  <si>
    <t>751X11501180</t>
  </si>
  <si>
    <t>Protidešťová žaluzie plastová DN 160 W protidešt.žaluzie</t>
  </si>
  <si>
    <t>Poznámka k položce: Pozice v PD: 2.5</t>
  </si>
  <si>
    <t>751X11501190</t>
  </si>
  <si>
    <t>Poznámka k položce: Pozice v PD: 2.6</t>
  </si>
  <si>
    <t>751X11501200</t>
  </si>
  <si>
    <t>Kruhové potrubí spiro do průměru140 20% tvarovek</t>
  </si>
  <si>
    <t>751X11501210</t>
  </si>
  <si>
    <t>751X11501220</t>
  </si>
  <si>
    <t>Malý axiální ventilátor IP 45 Vo=50 m3/h, tlak 40 Pa, příkon 26 W, napětí 230 V, IP44 ultra tichý ventilátor IP45 , malý ax.vent. Ventilátor včetně zpětné klapky a doběhu</t>
  </si>
  <si>
    <t>Poznámka k položce: Pozice v PD: 3.1</t>
  </si>
  <si>
    <t>751X11501230</t>
  </si>
  <si>
    <t>Poznámka k položce: Pozice v PD: 3.2</t>
  </si>
  <si>
    <t>751X11501240</t>
  </si>
  <si>
    <t>Kruhové potrubí spiro do průměru200 rovné</t>
  </si>
  <si>
    <t>751X11501250</t>
  </si>
  <si>
    <t>751X11501260</t>
  </si>
  <si>
    <t>Diagonální ventilátor do kruhového potrubí IP44 Vo=160 m3/h, tlak 70Pa, příkon 27W, proud 0,12 A, napětí 230 V, IP44 ultra tichý ventilátor</t>
  </si>
  <si>
    <t>Poznámka k položce: Pozice v PD: 4.1</t>
  </si>
  <si>
    <t>751X11501270</t>
  </si>
  <si>
    <t>Poznámka k položce: Pozice v PD: 4.2</t>
  </si>
  <si>
    <t>751X11501280</t>
  </si>
  <si>
    <t>Poznámka k položce: Pozice v PD: 4.3</t>
  </si>
  <si>
    <t>751X11501290</t>
  </si>
  <si>
    <t>Poznámka k položce: Pozice v PD: 4.4</t>
  </si>
  <si>
    <t>751X11501300</t>
  </si>
  <si>
    <t>Poznámka k položce: Pozice v PD: 4.5</t>
  </si>
  <si>
    <t>751X11501310</t>
  </si>
  <si>
    <t>Protidešťová stříška DN 160 protidešťová stříška na spiro</t>
  </si>
  <si>
    <t>751X11501320</t>
  </si>
  <si>
    <t>odvaděč kondenzátu jako záslep DN 160 s nátrubkem pro napojení hadice</t>
  </si>
  <si>
    <t>751X11501330</t>
  </si>
  <si>
    <t>Kruhové potrubí spiro do průměru140 50% tvarovek</t>
  </si>
  <si>
    <t>751X11501340</t>
  </si>
  <si>
    <t>751X11501350</t>
  </si>
  <si>
    <t>39</t>
  </si>
  <si>
    <t>751X11501360</t>
  </si>
  <si>
    <t>Diagonální ventilátor do kruhového potrubí IP44 Vo=100 m3/h, tlak 70Pa, příkon 27W, proud 0,12 A, napětí 230 V, IP44 ultra tichý ventilátor</t>
  </si>
  <si>
    <t>Poznámka k položce: Pozice v PD: 5.1</t>
  </si>
  <si>
    <t>751X11501370</t>
  </si>
  <si>
    <t>Poznámka k položce: Pozice v PD: 5.2</t>
  </si>
  <si>
    <t>751X11501380</t>
  </si>
  <si>
    <t>Poznámka k položce: Pozice v PD: 5.3</t>
  </si>
  <si>
    <t>751X11501390</t>
  </si>
  <si>
    <t>Poznámka k položce: Pozice v PD: 5.4</t>
  </si>
  <si>
    <t>43</t>
  </si>
  <si>
    <t>751X11501400</t>
  </si>
  <si>
    <t>Poznámka k položce: Pozice v PD: 5.5</t>
  </si>
  <si>
    <t>751X11501410</t>
  </si>
  <si>
    <t>Poznámka k položce: Pozice v PD: 5.6</t>
  </si>
  <si>
    <t>45</t>
  </si>
  <si>
    <t>751X11501420</t>
  </si>
  <si>
    <t>Protidešťová stříška na spiro DN 125</t>
  </si>
  <si>
    <t>751X11501430</t>
  </si>
  <si>
    <t>Odvaděč kondenzátu jako záslep DN 125 s nátrubkem pro napojení hadice</t>
  </si>
  <si>
    <t>751X11501440</t>
  </si>
  <si>
    <t>Kruhové potrubí spiro do průměru140 40% tvarovek</t>
  </si>
  <si>
    <t>751X11501450</t>
  </si>
  <si>
    <t>53</t>
  </si>
  <si>
    <t>751X11501560</t>
  </si>
  <si>
    <t>Diagonální ventilátor do kruhového potrubí IP44 Vo=260 m3/h, tlak 70Pa, příkon 27W, proud 0,12 A, napětí 230 V, IP44 ultra tichý ventilátor</t>
  </si>
  <si>
    <t>Poznámka k položce: Pozice v PD: 8.1</t>
  </si>
  <si>
    <t>751X11501570</t>
  </si>
  <si>
    <t>Poznámka k položce: Pozice v PD: 8.2</t>
  </si>
  <si>
    <t>61</t>
  </si>
  <si>
    <t>751X11501580</t>
  </si>
  <si>
    <t>Poznámka k položce: Pozice v PD: 8.3</t>
  </si>
  <si>
    <t>751X11501590</t>
  </si>
  <si>
    <t>Poznámka k položce: Pozice v PD: 8.4</t>
  </si>
  <si>
    <t>751X11501600</t>
  </si>
  <si>
    <t>Poznámka k položce: Pozice v PD: 8.5</t>
  </si>
  <si>
    <t>751X11501610</t>
  </si>
  <si>
    <t>Poznámka k položce: Pozice v PD: 8.6</t>
  </si>
  <si>
    <t>751X11501620</t>
  </si>
  <si>
    <t>751X11501630</t>
  </si>
  <si>
    <t>751X11501640</t>
  </si>
  <si>
    <t>Diagonální ventilátor do kruhového potrubí IP44 Vo=100/30 m3/h, tlak 70Pa, příkon 27W, proud 0,12 A, napětí 230 V, IP44 ultra tichý ventilátor</t>
  </si>
  <si>
    <t>Poznámka k položce: Pozice v PD: 9.1</t>
  </si>
  <si>
    <t>751X11501650</t>
  </si>
  <si>
    <t>Poznámka k položce: Pozice v PD: 9.2</t>
  </si>
  <si>
    <t>751X11501660</t>
  </si>
  <si>
    <t>Poznámka k položce: Pozice v PD: 9.3</t>
  </si>
  <si>
    <t>751X11501670</t>
  </si>
  <si>
    <t>Poznámka k položce: Pozice v PD: 9.4</t>
  </si>
  <si>
    <t>751X11501680</t>
  </si>
  <si>
    <t>Poznámka k položce: Pozice v PD: 9.5</t>
  </si>
  <si>
    <t>751X11501690</t>
  </si>
  <si>
    <t>751X11501700</t>
  </si>
  <si>
    <t>Poznámka k položce: Pozice v PD: 9.6</t>
  </si>
  <si>
    <t>751X11501710</t>
  </si>
  <si>
    <t>751X11501730</t>
  </si>
  <si>
    <t>77</t>
  </si>
  <si>
    <t>751X11501740</t>
  </si>
  <si>
    <t>Diagonální ventilátor do kruhového potrubí IP44 Vo=230 m3/h, tlak 70Pa, příkon 27W, proud 0,12 A, napětí 230 V, IP44 ultra tichý ventilátor</t>
  </si>
  <si>
    <t>Poznámka k položce: Pozice v PD: 10.1</t>
  </si>
  <si>
    <t>751X11501750</t>
  </si>
  <si>
    <t>Poznámka k položce: Pozice v PD: 10.2</t>
  </si>
  <si>
    <t>751X11501760</t>
  </si>
  <si>
    <t>Poznámka k položce: Pozice v PD: 10.3</t>
  </si>
  <si>
    <t>751X11501770</t>
  </si>
  <si>
    <t>Poznámka k položce: Pozice v PD: 10.4</t>
  </si>
  <si>
    <t>751X11501780</t>
  </si>
  <si>
    <t>Poznámka k položce: Pozice v PD: 10.5</t>
  </si>
  <si>
    <t>751X11501790</t>
  </si>
  <si>
    <t>Poznámka k položce: Pozice v PD: 10.6</t>
  </si>
  <si>
    <t>751X11501800</t>
  </si>
  <si>
    <t>751X11501810</t>
  </si>
  <si>
    <t>751X11501080</t>
  </si>
  <si>
    <t>Výchozí revize včetně vystavení protokolu o uvedení klapky do provozu</t>
  </si>
  <si>
    <t>751X11501840</t>
  </si>
  <si>
    <t>Zprovoznění, seřízení a vyzkoušení zařízení-Před předáním. Vyhotovení zápisu s popisem postupu zprovoznění, výsledků seřízení, výsledků zkoušek, atd. Zařízení musí být před předáním bez závad.</t>
  </si>
  <si>
    <t>hod</t>
  </si>
  <si>
    <t>751X11501850</t>
  </si>
  <si>
    <t>Funkční zkoušky včetně vystavení protokolů o zkouškách</t>
  </si>
  <si>
    <t>751X11501860</t>
  </si>
  <si>
    <t>Vyregulování průtoků vzduchu včetně vystavení protokolu</t>
  </si>
  <si>
    <t>Poznámka k položce: popisy a označení především rozvodů, uzávěrů, měřičů, snímačů a ovládacích prvků atd. dle požadavků technické zprávy a např. ČSN 13 0072, tak aby byla umožněna snadná orientace v zařízení vytápění pro obsluhu, údržbu a servis</t>
  </si>
  <si>
    <t>Poznámka k položce: Zohlednit zejména požadavky a řešení dle zadávací projektové dokumentace a dále dodavatelem provedený konečný výběr typů a výrobců, jednotlivých materiálů, výrobků a zařízení a s ohledem na jejich skutečné parametry, návody výrobců, své firemní know-how, atd. Bude vypracována, projednána a odsouhlasena s investorem před započetím díla, resp. před započetím montáže a objednáním materiálu. Součástí projednání bude i deklarace (např. doložení výpočtů, soulad s návody výrobců, soulad s touto projektovou dokumentací, ...) provozních a charakteristických parametrů včetně deklarace zadávacím projektem požadovaných parametrů a charakteristik. Deklarace pouhým prohlášením bez objektivních prokázání tvrzení není možná. Teprve po schválení investorem může dodavatel započít s realizací. Dokumentace je vypracována dodavatelem technologie či stavební části a je předána provozovateli jako součást komplexní dodávky technologie či stavební části.</t>
  </si>
  <si>
    <t>Poznámka k položce: Dokumentace bude vypracována na úrovni prováděcí dokumentace (textová a výkresová část, specifikace skutečně použitého materiálu, zařízení a výrobků) a bude, pokud nebude smlouvou určeno jinak, předána 4 x v papírové podobě, 2 x elektronicky na CD ve formátu *.pdf, 2 x elektronicky výkresová část na CD ve formátu *.dwg. Dokumentace musí být dodána tak, aby provozovatel mohl provádět komplexní provoz, údržbu, servis i případné budoucí zmněny vlastními odbornými silami s využitím této dokumentace. Dokumentace nesmí být provedena způsobem, kdy jsou v předchozí dokumentaci vyznačeny změny, ale musí to být dokumentace pouze skutečného stavu. Dokumentace musí být vypracována elektronicky ve stejných formátech jako dokumentace provedení stavby, nelze tedy např. pouze ručně vymazávat a překreslovat v původní dokumentaci	. Dokumentace je vypracována dodavatelem technologie či stavební části a je předána provozovateli jako součást komplexní dodávky technologie či stavební části.</t>
  </si>
  <si>
    <t>Poznámka k položce: např. přizpůsobování stavby nových rozvodů a zařízení, ostatním stávajícícm zařízením a stavební části, zjištění při výkopových pracech, zjištění ponechávaného stavu při demontážích, provádění funkčních zkoušek a montáže s vazbou na zkoušky a montáž ostatních částí stavby, přizpůsobení návodu výrobců skutečně dodaných zařízení a výrobků atd., a veškeré ostatní práce potřebné pro řádné dokončení díla a to i v souvislosti jeho povinností provedení komplexního seznámení se a komplexní kontroly zadávací projektové dokumentace. Provedení tzv. "Vytýkacího řízení" a tzv. "Ztotožnění" dodavatele se zadávací dokumentací.</t>
  </si>
  <si>
    <t>Poznámka k položce: např. přizpůsobování stavby nových rozvodů a zařízení ostatním stávajícícm zařízením a stavební části, zjištění při průzkumných pracích, zjištění ponechávaného stavu při demontážích,  přizpůsobení návodu výrobců skutečně dodaných zařízení a výrobků, drobný materiál jako např. těsnění, atd., a veškerý ostatní materiál a výrobky potřebné pro řádné dokončení díla a to i v souvislosti jeho povinností provedení komplexního seznámení se a komplexní kontroly zadávací projektové dokumentace. Provedení tzv. "Vytýkacího řízení" a tzv. "Ztotožnění" dodavatele se zadávací dokumentací.</t>
  </si>
  <si>
    <t>Poznámka k položce: Kompletní systém sběru, třídění, odvozu a likvidace odpadu v souladu se zák. č.185/2001 Sb. v platném znění a vyhl. č.381/2001 Sb. v platném znění</t>
  </si>
  <si>
    <t>Poznámka k položce: Provádění průběžného úklidu během stavby pro řádné, bezpečné a ekologické provádění díla. Provedení komplexního úklidu po dokončení stavby a udržování tohoto stavu do doby předání stavby stavebníkovi. Úklid je včetně shromažďování odpadů pro jejich následný odvoz a likvidaci v souladu s platnou legislativou. Úklid a shromažďování musí být prováděno tak, aby nedocházelo k nadměrnému víření prachu a odpadu, všechna pracoviště byla trvale bezpečná a umožňovala plynulý pohyb a přesun materiálu, aby materiál a zařízení stavby a vznikající odapd byly pouze na místech k tomu předem určených  aby stavba plnila i vizuálně uklizený dojem (např. materiál, zařízení a odpad  srovnaný ve vzájemně oddělených skupinách dle účelu použití nebo jeho druhuprůběžné odklízení a oddělené shromažďování vznikajících odpadů dle jejich druhu na k tomu určených místech, nádobách, atd.)</t>
  </si>
  <si>
    <t>Poznámka k položce: Koordinace stavebních a technologických dodávek stavby.</t>
  </si>
  <si>
    <t xml:space="preserve">    6 - Úpravy povrchů, podlahy a osazování výplní</t>
  </si>
  <si>
    <t xml:space="preserve">    998 - Přesun hmot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</si>
  <si>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</si>
  <si>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</si>
  <si>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</si>
  <si>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</si>
  <si>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</si>
  <si>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741 - Elektroinstalace - silnoproud</t>
  </si>
  <si>
    <t xml:space="preserve">    763 - Konstrukce suché výstavby</t>
  </si>
  <si>
    <t>208</t>
  </si>
  <si>
    <t>612135101</t>
  </si>
  <si>
    <t>Hrubá výplň rýh maltou jakékoli šířky rýhy ve stěnách</t>
  </si>
  <si>
    <t>Poznámka k souboru cen:, 1. V cenách nejsou započteny náklady na omítku rýh, tyto se ocení příšlušnými cenami tohoto katalogu.</t>
  </si>
  <si>
    <t>"SK HT DN50" (0 + 0 + 2*4,2+0 + 0 + 0 + 0)*0,07</t>
  </si>
  <si>
    <t>"SK HT DN40" (3*4,2 + 0 + 0 + 0 + 0 + 0 + 0 + 0)*0,07</t>
  </si>
  <si>
    <t>"SK HT DN40" (0 + 4,0 + 0)*0,07</t>
  </si>
  <si>
    <t>"TV PPR D20" (4,2 + 0 + 4,2)*0,07</t>
  </si>
  <si>
    <t>"TV PPR D16" (0 + 2*4,2 + 0 + 2*4,2)*0,07</t>
  </si>
  <si>
    <t>"SV PPR D20" (0 + 4,2 + 0 + 4,2 + 0 + 4*4,2 + 0 + 4,2 + 0 + 4,2 + 0 + 4,2 + 0 + 4,2 + 0)*0,07</t>
  </si>
  <si>
    <t>"SV PPR D20" (0 + 4,2 +  0 + 4,2 + 0 + 2*4,2 + 0 + 2*4,2 + 0 + 4,2 + 0 + 4,2 + 0)*0,07</t>
  </si>
  <si>
    <t>"SV PPR D20" (0 + 4,2 + 0 + 2*4,2 + 0 + 4,2 + 0 + 4,2 + 0 + 4,2 + 0 + 2*4,2)*0,07</t>
  </si>
  <si>
    <t>"SV PPR D16" (0 + 0+2*4,2 + 0)*0,07</t>
  </si>
  <si>
    <t>"PV Fe DN50" (0 + 0+3,2 + 0)*0,07</t>
  </si>
  <si>
    <t>"PV Fe DN32" (0+2*1,0)*0,07</t>
  </si>
  <si>
    <t>"PV Fe DN25" (2,2 + 0 + 3,2 + 0 + 3,2 + 0 + 4,2 + 0 + 4,2 + 0)*0,07</t>
  </si>
  <si>
    <t>"SK HT DN75" (0 + 0 + 3,5 + 0)*0,1</t>
  </si>
  <si>
    <t>"SK HT DN75" (0 + 0 + 4,2 + 4,2 + 4,2 + 0 + 0 + 0)*0,1</t>
  </si>
  <si>
    <t>"SK HT DN75" (4,2 + 0 + 0 + 0 + 0 + 0 + 0 + 0)*0,1</t>
  </si>
  <si>
    <t>"SV PPR D63" (0 + 4,2 + 0)*0,1</t>
  </si>
  <si>
    <t>"SV PPR D50" (0+4,2 + 0)*0,1</t>
  </si>
  <si>
    <t>"SV PPR D40" (0 + 0+4,2)*0,1</t>
  </si>
  <si>
    <t>"SV PPR D32" (0 + 0+4,2 + 0+4,2 + 0)*0,1</t>
  </si>
  <si>
    <t>"SV PPR D25" (0 + 3,2 + 0 + 2,2 + 2,2 + 0 + 3,2)*0,1</t>
  </si>
  <si>
    <t>"SK HT DN110" (0+3,2 + 3,2+0 + 0+3,2 + 3,2+0 + 3,2+0 + 3,2 + 3,2+0 + 3,2)*0,15</t>
  </si>
  <si>
    <t>"SK HT DN110" (4,2 + 4,2+0 + 4,2+0 + 0 + 0 + 4,2 + 4,2+0 + 4,2)*0,15</t>
  </si>
  <si>
    <t>"SK HT DN110" (4,2 + 4,2+0 + 2*4,2 + 0 + 0 + 4,2+0 + 4,2+0 + 4,2)*0,15</t>
  </si>
  <si>
    <t>"SK HT DN110" (4,2 + 4,2 + 2*4,2 + 0 + 0 + 4,2 + 4,2 + 4,2)*0,15</t>
  </si>
  <si>
    <t>207</t>
  </si>
  <si>
    <t>949101112</t>
  </si>
  <si>
    <t>Lešení pomocné pracovní pro objekty pozemních staveb pro zatížení do 150 kg/m2, o výšce lešeňové podlahy přes 1,9 do 3,5 m</t>
  </si>
  <si>
    <t>Poznámka k souboru cen:, 1. V ceně jsou započteny i náklady na montáž, opotřebení a demontáž lešení. 2. V ceně nejsou započteny náklady na manipulaci s lešením; tyto jsou již zahrnuty v cenách příslušných stavebních prací. 3. Množství měrných jednotek se určuje m2 podlahové plochy, na které se práce provádí.</t>
  </si>
  <si>
    <t>"SV" (1+2+2)*0,6*1,2 + (1+4+1)*0,6*1,2</t>
  </si>
  <si>
    <t>"PV" (1+2+2)*0,6*1,2 + (1+4)*0,6*1,2</t>
  </si>
  <si>
    <t>"SK HT DN40" (3+1)*0,6*1,2</t>
  </si>
  <si>
    <t>"SK HT DN50" (2+5+6)*0,6*1,2</t>
  </si>
  <si>
    <t>"SK HT DN75" (1+1+1)*0,6*1,2</t>
  </si>
  <si>
    <t>"SK HT DN110" (6+7+7+6)*0,6*1,2</t>
  </si>
  <si>
    <t>227</t>
  </si>
  <si>
    <t>998011003</t>
  </si>
  <si>
    <t>Přesun hmot pro budovy občanské výstavby, bydlení, výrobu a služby s nosnou svislou konstrukcí zděnou z cihel, tvárnic nebo kamene vodorovná dopravní vzdálenost do 100 m pro budovy výšky přes 12 do 24 m</t>
  </si>
  <si>
    <t>Poznámka k souboru cen:, 1. Ceny -7001 až -7006 lze použít v případě, kdy dochází ke ztížení přesunu např. tím, že není možné instalovat jeřáb. 2. K cenám -7001 až -7006 lze použít příplatky za zvětšený přesun -1014 až -1019, -2034 až -2039 nebo -2114 až 2119. 3. Jestliže pro svislý přesun používá zařízení investora (např. výtah v budově), užijí se pro ocenění přesunu hmot ceny stanovené pro nejmenší výšku, tj. 6 m.</t>
  </si>
  <si>
    <t>713463211</t>
  </si>
  <si>
    <t>Montáž izolace tepelné potrubí a ohybů tvarovkami nebo deskami potrubními pouzdry s povrchovou úpravou hliníkovou fólií (izolační materiál ve specifikaci) přelepenými samolepící hliníkovou páskou potrubí jednovrstvá D do 50 mm</t>
  </si>
  <si>
    <t>63154820</t>
  </si>
  <si>
    <t>pouzdro izolační potrubní ohebné s jednostrannou Al fólií max. 400/100 °C 18/25 mm</t>
  </si>
  <si>
    <t>"SV PPR D16" (1,4+0,6+0,3 + 3,3+2*4,2 + 2*0,8+2*0,4+2*4,2 + 1,9+4,2 + 0,6+0,3 + 0,9+0,3 + 1,2+3*0,3 + 2*0,8+2*0,4+2*4,2 + 0,6+4,2 + 0,5+1,2+4,2)</t>
  </si>
  <si>
    <t>"TV PPR D16" (9*0,3+9*0,3 + 0,3+0,3 + 8*0,3+8*0,3 + 1,0+0,3 + 6*0,3+6*0,3 + 1,6+0,9 + 2*4,2 + 0,7+1,3+0,7 + 2*4,2)</t>
  </si>
  <si>
    <t>63154821</t>
  </si>
  <si>
    <t>pouzdro izolační potrubní ohebné s jednostrannou Al fólií max. 400/100 °C 22/25 mm</t>
  </si>
  <si>
    <t>63154822</t>
  </si>
  <si>
    <t>pouzdro izolační potrubní ohebné s jednostrannou Al fólií max. 400/100 °C 28/25 mm</t>
  </si>
  <si>
    <t>"SV PPR D25" (3,6 + 2,4 + 1,2 + 2,2+0,6 + 3,2 + 1,8+0,6 + 2,2 + 2,2 + 4,4 + 2,3 + 1,2+0,6 + 3,2)</t>
  </si>
  <si>
    <t>63154823</t>
  </si>
  <si>
    <t>pouzdro izolační potrubní ohebné s jednostrannou Al fólií max. 400/100 °C 35/25 mm</t>
  </si>
  <si>
    <t>"SV PPR D32" (1,4+0,8 + 2,4 + 2,4 + 2,1+5,5+1,6 + 0,3+4,2 + 0,4 + 0,3+4,2 + 0,4+2,1+5,9)</t>
  </si>
  <si>
    <t>63154824</t>
  </si>
  <si>
    <t>pouzdro izolační potrubní ohebné s jednostrannou Al fólií max. 400/100 °C 42/25 mm</t>
  </si>
  <si>
    <t>"SV PPR D40" (5,8+0,8 + 0,4+1,0 + 0,3+4,2)</t>
  </si>
  <si>
    <t>203</t>
  </si>
  <si>
    <t>63154826</t>
  </si>
  <si>
    <t>pouzdro izolační potrubní ohebné s jednostrannou Al fólií max. 400/100 °C 54/25 mm</t>
  </si>
  <si>
    <t>"SV PPR D50" (0,3+4,2 + 0,4+3,7+1,6+16,8+10,7+2,3)</t>
  </si>
  <si>
    <t>713463312</t>
  </si>
  <si>
    <t>Montáž izolace tepelné potrubí a ohybů tvarovkami nebo deskami potrubními pouzdry s povrchovou úpravou hliníkovou fólií se samolepícím přesahem (izolační materiál ve specifikaci) přelepenými samolepící hliníkovou páskou potrubí jednovrstvá D přes 50 do 10</t>
  </si>
  <si>
    <t>"SV PPR D63" (2,2 + 3,3 + 1,0 + 3,9 + 1,0 + 2,4+13,9+0,4 + 0,3 + 4,2 + 0)</t>
  </si>
  <si>
    <t>zvuk. izolace potrubí</t>
  </si>
  <si>
    <t>"SK HT DN40" (0 + 3*4,2 + 0)</t>
  </si>
  <si>
    <t>"SK HT DN50" (0)</t>
  </si>
  <si>
    <t>"SK HT DN75" (3*4,2 + 4,2 + 0)</t>
  </si>
  <si>
    <t>"SK HT DN40" (0,9+1,9+0,3 + 2*0,3 + 2,9 + 0,9+1,5 + 1,2 + 0)</t>
  </si>
  <si>
    <t>"SK HT DN50" (1,5+6,7 + 2*0,9+2*0,3 + 2,1 + 0)</t>
  </si>
  <si>
    <t>"SK HT DN75" (1,8+3,3 + 0 + 0)</t>
  </si>
  <si>
    <t>204</t>
  </si>
  <si>
    <t>63143056</t>
  </si>
  <si>
    <t>pouzdro izolační potrubní s jednostrannou Al fólií max. 600/100 °C 70/25 mm</t>
  </si>
  <si>
    <t>240</t>
  </si>
  <si>
    <t>63154408</t>
  </si>
  <si>
    <t>pouzdro izolační potrubní max. 400 °C 89/25 mm</t>
  </si>
  <si>
    <t>243</t>
  </si>
  <si>
    <t>63154419</t>
  </si>
  <si>
    <t>pouzdro izolační potrubní max. 400 °C 54/25 mm</t>
  </si>
  <si>
    <t>244</t>
  </si>
  <si>
    <t>63154403</t>
  </si>
  <si>
    <t>pouzdro izolační potrubní max. 400 °C 42/25 mm</t>
  </si>
  <si>
    <t>241</t>
  </si>
  <si>
    <t>713463313</t>
  </si>
  <si>
    <t>Montáž izolace tepelné potrubí a ohybů tvarovkami nebo deskami potrubními pouzdry s povrchovou úpravou hliníkovou fólií se samolepícím přesahem (izolační materiál ve specifikaci) přelepenými samolepící hliníkovou páskou potrubí jednovrstvá D přes 100 do 1</t>
  </si>
  <si>
    <t>"SK HT DN110" (2*4,2 + 2*4,2 + 1*4,2 + 2*4,2)</t>
  </si>
  <si>
    <t>"SK HT DN110" (3,2+2*0,3 + 4,1 + 0 + 0)</t>
  </si>
  <si>
    <t>242</t>
  </si>
  <si>
    <t>63154411</t>
  </si>
  <si>
    <t>pouzdro izolační potrubní max. 400 °C 114/25 mm</t>
  </si>
  <si>
    <t>721140802</t>
  </si>
  <si>
    <t>Demontáž potrubí z litinových trub odpadních nebo dešťových do DN 100</t>
  </si>
  <si>
    <t>"stáv. SK" (9*(3,5+4,5+4,5) + 4*7,5 + 5*5,5)</t>
  </si>
  <si>
    <t>228</t>
  </si>
  <si>
    <t>721171803</t>
  </si>
  <si>
    <t>Demontáž potrubí z novodurových trub odpadních nebo připojovacích do D 75</t>
  </si>
  <si>
    <t>Poznámka k souboru cen:, 1. Demontáž plstěných pásů se oceňuje cenami souboru cen 722 18-18 Demontáž plstěných pásů z trub, části B 02.</t>
  </si>
  <si>
    <t>"SSK" (2+2+3)*1,2</t>
  </si>
  <si>
    <t>"SVP" (1+1)*2,4</t>
  </si>
  <si>
    <t>"SU" (20+20+20)*2,4</t>
  </si>
  <si>
    <t>"SD" (2+2)*3,6</t>
  </si>
  <si>
    <t>"SPS" (1+1)*1,2</t>
  </si>
  <si>
    <t>229</t>
  </si>
  <si>
    <t>721171808</t>
  </si>
  <si>
    <t>Demontáž potrubí z novodurových trub odpadních nebo připojovacích přes 75 do D 114</t>
  </si>
  <si>
    <t>"SWC" (4+7+7)*1,2</t>
  </si>
  <si>
    <t>"SV" (1+3+3)*1,2</t>
  </si>
  <si>
    <t>237</t>
  </si>
  <si>
    <t>721210818</t>
  </si>
  <si>
    <t>Demontáž kanalizačního příslušenství vpustí vanových DN 100</t>
  </si>
  <si>
    <t>"SSK" (2+2+3)</t>
  </si>
  <si>
    <t>"SVP" (1+1)</t>
  </si>
  <si>
    <t>721171914</t>
  </si>
  <si>
    <t>Opravy odpadního potrubí plastového propojení dosavadního potrubí DN 75</t>
  </si>
  <si>
    <t>"napojení stávající kanalizace" 1</t>
  </si>
  <si>
    <t>721171915</t>
  </si>
  <si>
    <t>Opravy odpadního potrubí plastového propojení dosavadního potrubí DN 110</t>
  </si>
  <si>
    <t>"napojení stávající kanalizace" 9</t>
  </si>
  <si>
    <t>159</t>
  </si>
  <si>
    <t>721175102</t>
  </si>
  <si>
    <t>Potrubí z plastových trub tlumící zvuk třívrstvé připojovací DN 40</t>
  </si>
  <si>
    <t>Poznámka k souboru cen:, 1. Cenami -3315 až -3317 se oceňuje svislé potrubí od střešního vtoku po čisticí kus. 2. Ochrany odpadního a připojovacího potrubí z plastových trub se oceňují cenami souboru cen 722 18- . . Ochrana potrubí, části A 02. 3. V cenách potrubí z polyetylenových trub jsou započteny náklady na montáž kotevních prvků, jejich dodání se oceňuje ve specifikaci.</t>
  </si>
  <si>
    <t>"SK HT DN40" (0)</t>
  </si>
  <si>
    <t>"SK HT DN40" (3*0,3 + 0 + 0 + 0 + 0 + 0 + 0 + 0)</t>
  </si>
  <si>
    <t>"SK HT DN40" (3*4,2 + 0 + 0 + 0 + 0 + 0 + 0,3 + 0)</t>
  </si>
  <si>
    <t>"SK HT DN40" (0 + 4,0 + 0)</t>
  </si>
  <si>
    <t>"SK HT DN40" (1,9+0,9 + 0 + 0 + 0 + 0 + 2,8 + 0 + 0)</t>
  </si>
  <si>
    <t>"SK HT DN40" (1,6+1,0+1,2 + 0 + 1,6 + 0 + 0 + 0 + 1,2 + 0)</t>
  </si>
  <si>
    <t>"SK HT DN40" (0 + 0,9+0,3 + 0 + 0 + 0 + 0,3 + 0 + 0)</t>
  </si>
  <si>
    <t>"SK HT DN40" (5*0,3 + 0 + 0,3 + 0 + 0 + 0 + 0 + 0)</t>
  </si>
  <si>
    <t>"SK HT DN40" (0 + 0 + 0 + 0 + 0 + 0 + 0,3 + 0)</t>
  </si>
  <si>
    <t>721175103</t>
  </si>
  <si>
    <t>Potrubí z plastových trub tlumící zvuk třívrstvé připojovací DN 50</t>
  </si>
  <si>
    <t>"SK HT DN50" (0 + 0 + 0 + 0 + 0 + 0 + 0 + 2*0,3)</t>
  </si>
  <si>
    <t>"SK HT DN50" (0 + 0,3 + 2*0,3 + 0 + 0 + 0 + 0 + 2*0,3)</t>
  </si>
  <si>
    <t>"SK HT DN50" (0 + 0 + 2*4,2+2*0,3 + 0 + 0 + 0,3 + 0,3 + 2*0,3)</t>
  </si>
  <si>
    <t>"SK HT DN50" (0 + 0 + 0 + 0 + 0 + 0 + 0 + 0)</t>
  </si>
  <si>
    <t>"SK HT DN50" (0 + 0 + 0 + 0 + 0 + 0 + 0 + 0,5+0,7)</t>
  </si>
  <si>
    <t>"SK HT DN50" (6,7+2,1+0,8 + 1,5 + 2*1,0 + 0 + 0 + 0 + 0 + 3,4+0,5+2,0)</t>
  </si>
  <si>
    <t>"SK HT DN50" (0 + 0 + 2*0,9 + 0 + 0 + 2,1 + 1,7 + 2,9+2,3)</t>
  </si>
  <si>
    <t>"SK HT DN50" (0 + 1,9+1,7+2*0,3 + 1,6+0,7+2*0,3 + 0,3+0,3 + 0,3+0,3 + 0,7+0,3 + 0 + 0,7+0,7+0,3+2*0,3)</t>
  </si>
  <si>
    <t>"SK HT DN50" (0 + 0,3+0,3 + 2*0,6+2*0,3 + 0 + 0 + 0,7+0,3 + 2,0+0,3 + 2*0,6+2*0,3)</t>
  </si>
  <si>
    <t>"SK HT DN50" (0 + 0 + 2*0,6+2*0,3 + 0 + 0 + 0,6+0,3 + 0,6+0,3 + 0,6+0,3)</t>
  </si>
  <si>
    <t>161</t>
  </si>
  <si>
    <t>721175104</t>
  </si>
  <si>
    <t>Potrubí z plastových trub tlumící zvuk třívrstvé připojovací DN 75</t>
  </si>
  <si>
    <t>"SK HT DN75" (0)</t>
  </si>
  <si>
    <t>"SK HT DN75" (0,3)</t>
  </si>
  <si>
    <t>721175105</t>
  </si>
  <si>
    <t>Potrubí z plastových trub tlumící zvuk třívrstvé připojovací DN 110</t>
  </si>
  <si>
    <t>"SK HT DN110" (0)</t>
  </si>
  <si>
    <t>"SK HT DN110" (0 + 0,7+0,6+3*0,3 + 0,7+0,3 + 0 + 0 + 0 + 0,3 + 2*0,6+2*0,3)</t>
  </si>
  <si>
    <t>"SK HT DN110" (0 + 0,7+3*0,3 + 2*0,7+2*0,3 + 0 + 0 + 0 + 0,7+0,3 + 2,7+3*0,3)</t>
  </si>
  <si>
    <t>"SK HT DN110" (0,3+0,3 + 0 + 2*0,7+2*0,3 + 0 + 0 + 0,6+0,3 + 0,7+0,3 + 0)</t>
  </si>
  <si>
    <t>721175111</t>
  </si>
  <si>
    <t>Potrubí z plastových trub tlumící zvuk třívrstvé odpadní (svislé) DN 75</t>
  </si>
  <si>
    <t>"SK HT DN75" (0 + 0 + 3,5 + 0,3 + 0,3 + 0 + 0,3 + 0)</t>
  </si>
  <si>
    <t>"SK HT DN75" (0,3 + 0 + 4,2 + 4,2 + 4,2 + 0 + 0 + 0)</t>
  </si>
  <si>
    <t>"SK HT DN75" (4,2 + 0 + 0 + 0 + 0 + 0 + 0,3 + 0)</t>
  </si>
  <si>
    <t>"SK HT DN75" (0 + 0 + 0 + 0 + 0 + 0 + 0,3 + 0)</t>
  </si>
  <si>
    <t>28614460</t>
  </si>
  <si>
    <t>čistící kus PP kanalizační třívrstvý vysoká zvuková izolace DN 75</t>
  </si>
  <si>
    <t>"SK HT DN75" (1 + 0 + 0 + 0 + 0)</t>
  </si>
  <si>
    <t>721175112</t>
  </si>
  <si>
    <t>Potrubí z plastových trub tlumící zvuk třívrstvé odpadní (svislé) DN 110</t>
  </si>
  <si>
    <t>"SK HT DN110" (0,4+3,5 + 3,2+0+0,3 + 0,6+3,5 + 3,2+0 + 3,2+0 + 3,5 + 3,2+0+2*0,3 + 3,2+0+2*0,3)</t>
  </si>
  <si>
    <t>"SK HT DN110" (4,5 + 4,5+0,3 + 4,2+2*0,3 + 0 + 0 + 4,5 + 4,5+0,3 + 4,5+0,3)</t>
  </si>
  <si>
    <t>"SK HT DN110" (4,5 + 4,5+0,3 + 2*4,5 + 0 + 0 + 4,2+0,3 + 4,2+0,3 + 4,5)</t>
  </si>
  <si>
    <t>"SK HT DN110" (4,5 + 4,5 + 2*4,5 + 0 + 0 + 4,5 + 4,5 + 4,5)</t>
  </si>
  <si>
    <t>28614461</t>
  </si>
  <si>
    <t>čistící kus PP kanalizační třívrstvý vysoká zvuková izolace DN 110</t>
  </si>
  <si>
    <t>"SK HT DN110" (8 + 6 + 0 + 5 + 0)</t>
  </si>
  <si>
    <t>721175121</t>
  </si>
  <si>
    <t>Potrubí z plastových trub tlumící zvuk třívrstvé svodné (ležaté) DN 75</t>
  </si>
  <si>
    <t>"SK HT DN75" (0 + 0 + 0 + 0 + 0 + 0 + 0,8 + 0)</t>
  </si>
  <si>
    <t>"SK HT DN75" (1,8+3,4 + 0 + 0,8 + 0 + 0 + 0 + 0 + 0)</t>
  </si>
  <si>
    <t>"SK HT DN75" (0 + 0,6+2,6 + 0)</t>
  </si>
  <si>
    <t>721175122</t>
  </si>
  <si>
    <t>Potrubí z plastových trub tlumící zvuk třívrstvé svodné (ležaté) DN 110</t>
  </si>
  <si>
    <t>"SK HT DN110" (0,5 + 2,3+1,9 + 0,6 + 1,1+1,4 + 3,0 + 0 + 2,3+0,7 + 3,0+3,1+2,3)</t>
  </si>
  <si>
    <t>"SK HT DN110" (0 + 0,9+3,6+1,1 + 0,4+3,6 + 0 + 0 + 0,9 + 0 + 0)</t>
  </si>
  <si>
    <t>"SK HT DN110" (0 + 0 + 0 + 0 + 0 + 0,4 + 0,4 + 0)</t>
  </si>
  <si>
    <t>"SK HT DN110" (0 + 0 + 0 + 0 + 0 + 0 + 0 + 0)</t>
  </si>
  <si>
    <t>721175142</t>
  </si>
  <si>
    <t>Potrubí z plastových trub tlumící zvuk třívrstvé větrací DN 100</t>
  </si>
  <si>
    <t>"SK HT DN110" (5,6 + 3,0 + 2,9)</t>
  </si>
  <si>
    <t>"SK HT DN110" (7,5 + 7,5 + 7,5 + 0 + 0 + 5,5 + 5,5 + 5,5)</t>
  </si>
  <si>
    <t>721194104</t>
  </si>
  <si>
    <t>Vyměření přípojek na potrubí vyvedení a upevnění odpadních výpustek DN 40</t>
  </si>
  <si>
    <t>"VZT" 4+3</t>
  </si>
  <si>
    <t>"OV" 2</t>
  </si>
  <si>
    <t>55161X01</t>
  </si>
  <si>
    <t>vodní zápachový uzávěr DN40</t>
  </si>
  <si>
    <t>Poznámka k položce: sifon kondenzační; PP; DN40 x 5/4" příp. d 12-18mm; odpad vodorovný; vodní zápach. uzávěrka, čisticí vložka, mechanický zápach. uzávěr</t>
  </si>
  <si>
    <t>55161841</t>
  </si>
  <si>
    <t>vtok se zápachovou uzávěrkou DN 32</t>
  </si>
  <si>
    <t>"napojení pojišťovacích sestav ohřívačů" (2)</t>
  </si>
  <si>
    <t>163</t>
  </si>
  <si>
    <t>551618X03</t>
  </si>
  <si>
    <t>uzávěrka zápachová podomítková s přídavnou mech. zápach. uzávěrkou s rev. otvorem z PE DN 32</t>
  </si>
  <si>
    <t>721194105</t>
  </si>
  <si>
    <t>Vyměření přípojek na potrubí vyvedení a upevnění odpadních výpustek DN 50</t>
  </si>
  <si>
    <t>721194107</t>
  </si>
  <si>
    <t>Vyměření přípojek na potrubí vyvedení a upevnění odpadních výpustek DN 70</t>
  </si>
  <si>
    <t>"SK" 1+1</t>
  </si>
  <si>
    <t>"ZT" 1</t>
  </si>
  <si>
    <t>165</t>
  </si>
  <si>
    <t>28615690</t>
  </si>
  <si>
    <t>hrdlová zátka HTM DN 75  l = 39mm</t>
  </si>
  <si>
    <t>721194109</t>
  </si>
  <si>
    <t>Vyměření přípojek na potrubí vyvedení a upevnění odpadních výpustek DN 100</t>
  </si>
  <si>
    <t>"WC" 5+7+4</t>
  </si>
  <si>
    <t>"V" 1+1+1</t>
  </si>
  <si>
    <t>167</t>
  </si>
  <si>
    <t>721212112</t>
  </si>
  <si>
    <t>Odtokové sprchové žlaby se zápachovou uzávěrkou a krycím roštem délky 800 mm</t>
  </si>
  <si>
    <t>"SK" 1</t>
  </si>
  <si>
    <t>721212114</t>
  </si>
  <si>
    <t>Odtokové sprchové žlaby se zápachovou uzávěrkou a krycím roštem délky 1000 mm</t>
  </si>
  <si>
    <t>721273153</t>
  </si>
  <si>
    <t>Ventilační hlavice z polypropylenu (PP) DN 110</t>
  </si>
  <si>
    <t>"SK HT DN110" 6</t>
  </si>
  <si>
    <t>721274122</t>
  </si>
  <si>
    <t>Ventily přivzdušňovací odpadních potrubí vnitřní DN 70</t>
  </si>
  <si>
    <t>225</t>
  </si>
  <si>
    <t>721X901</t>
  </si>
  <si>
    <t>Stavební přípomoci při provádění rozvodů kanalizace</t>
  </si>
  <si>
    <t>Poznámka k položce: Práce v rozsahu 2%, např. úprava a začištění prostupů, ...</t>
  </si>
  <si>
    <t>998721102</t>
  </si>
  <si>
    <t>Přesun hmot pro vnitřní kanalizace stanovený z hmotnosti přesunovaného materiálu vodorovná dopravní vzdálenost do 50 m v objektech výšky přes 6 do 12 m</t>
  </si>
  <si>
    <t>722130801</t>
  </si>
  <si>
    <t>Demontáž potrubí z ocelových trubek pozinkovaných závitových do DN 25</t>
  </si>
  <si>
    <t>"SSK" 2*(2+2+3)*1,2</t>
  </si>
  <si>
    <t>"SU" 2*(20+20+20)*2,4</t>
  </si>
  <si>
    <t>"SD" 2*(2+2)*3,6</t>
  </si>
  <si>
    <t>"SV" 2*(1+3+3)*2,4</t>
  </si>
  <si>
    <t>239</t>
  </si>
  <si>
    <t>722130802</t>
  </si>
  <si>
    <t>Demontáž potrubí z ocelových trubek pozinkovaných závitových přes 25 do DN 40</t>
  </si>
  <si>
    <t>"stáv. páteřní rozvody" 2*(10,5+14,5 + 3*(21,5+22,5) + 3,5+4,5+4,5+4,5)</t>
  </si>
  <si>
    <t>722130233</t>
  </si>
  <si>
    <t>Potrubí z ocelových trubek pozinkovaných závitových svařovaných běžných DN 25</t>
  </si>
  <si>
    <t>173</t>
  </si>
  <si>
    <t>722130234</t>
  </si>
  <si>
    <t>Potrubí z ocelových trubek pozinkovaných závitových svařovaných běžných DN 32</t>
  </si>
  <si>
    <t>"PV Fe DN32" (2*0,3+2*1,0)</t>
  </si>
  <si>
    <t>171</t>
  </si>
  <si>
    <t>722130236</t>
  </si>
  <si>
    <t>Potrubí z ocelových trubek pozinkovaných závitových svařovaných běžných DN 50</t>
  </si>
  <si>
    <t>"SV Fe DN50" (1,0)</t>
  </si>
  <si>
    <t>"PV Fe DN50" (1,0 + 2,2 + 2,5 + 1,0 + 3,8 + 1,0 + 2,2+14,5+0,6 + 0,3+3,2 + 3,5+1,7+16,8+7,9+2,0 + 0)</t>
  </si>
  <si>
    <t>722140105</t>
  </si>
  <si>
    <t>Potrubí z ocelových trubek z ušlechtilé oceli spojované lisováním DN 32</t>
  </si>
  <si>
    <t>"SV NEREZ DN32" (0,6+1,2+2,3+2*0,4+2,3+1,5+0,6+0)</t>
  </si>
  <si>
    <t>722174001</t>
  </si>
  <si>
    <t>Potrubí z plastových trubek z polypropylenu (PPR) svařovaných polyfuzně PN 16 (SDR 7,4) D 16 x 2,2</t>
  </si>
  <si>
    <t>722174002</t>
  </si>
  <si>
    <t>Potrubí z plastových trubek z polypropylenu (PPR) svařovaných polyfuzně PN 16 (SDR 7,4) D 20 x 2,8</t>
  </si>
  <si>
    <t>722174003</t>
  </si>
  <si>
    <t>Potrubí z plastových trubek z polypropylenu (PPR) svařovaných polyfuzně PN 16 (SDR 7,4) D 25 x 3,5</t>
  </si>
  <si>
    <t>722174004</t>
  </si>
  <si>
    <t>Potrubí z plastových trubek z polypropylenu (PPR) svařovaných polyfuzně PN 16 (SDR 7,4) D 32 x 4,4</t>
  </si>
  <si>
    <t>722174005</t>
  </si>
  <si>
    <t>Potrubí z plastových trubek z polypropylenu (PPR) svařovaných polyfuzně PN 16 (SDR 7,4) D 40 x 5,5</t>
  </si>
  <si>
    <t>722174006</t>
  </si>
  <si>
    <t>Potrubí z plastových trubek z polypropylenu (PPR) svařovaných polyfuzně PN 16 (SDR 7,4) D 50 x 6,9</t>
  </si>
  <si>
    <t>Poznámka k souboru cen:, 1. V cenách -4001 až -4088 jsou započteny náklady na montáž a dodávku potrubí a tvarovek.</t>
  </si>
  <si>
    <t>169</t>
  </si>
  <si>
    <t>722174007</t>
  </si>
  <si>
    <t>Potrubí z plastových trubek z polypropylenu (PPR) svařovaných polyfuzně PN 16 (SDR 7,4) D 63 x 8,6</t>
  </si>
  <si>
    <t>722174021</t>
  </si>
  <si>
    <t>Potrubí z plastových trubek z polypropylenu (PPR) svařovaných polyfuzně PN 20 (SDR 6) D 16 x 2,7</t>
  </si>
  <si>
    <t>722174022</t>
  </si>
  <si>
    <t>Potrubí z plastových trubek z polypropylenu (PPR) svařovaných polyfuzně PN 20 (SDR 6) D 20 x 3,4</t>
  </si>
  <si>
    <t>"TV PPR D20" (4,2 + 0,8+0,7 + 4,2)</t>
  </si>
  <si>
    <t>722190401</t>
  </si>
  <si>
    <t>Zřízení přípojek na potrubí vyvedení a upevnění výpustek do DN 25</t>
  </si>
  <si>
    <t>"D" 2*(2+2+1)</t>
  </si>
  <si>
    <t>"U" 2*(7+6+5)</t>
  </si>
  <si>
    <t>"SK" 2*(1+1)</t>
  </si>
  <si>
    <t>"WC" (5+7+4)</t>
  </si>
  <si>
    <t>"V" 2*(1+1+1)</t>
  </si>
  <si>
    <t>175</t>
  </si>
  <si>
    <t>722220236</t>
  </si>
  <si>
    <t>Armatury s jedním závitem přechodové tvarovky PPR, PN 20 (SDR 6) s kovovým závitem vnitřním přechodky dGK D 63 x G 2</t>
  </si>
  <si>
    <t>Poznámka k souboru cen:, 1. Cenami -9101 až -9106 nelze oceňovat montáž nástěnek. 2. V cenách –0111 až -0122 je započteno i vyvedení a upevnění výpustek.</t>
  </si>
  <si>
    <t>"oddělovač pitné vody" 1</t>
  </si>
  <si>
    <t>245</t>
  </si>
  <si>
    <t>722232062</t>
  </si>
  <si>
    <t>Armatury se dvěma závity kulové kohouty PN 42 do 185 °C přímé vnitřní závit s vypouštěním G 3/4</t>
  </si>
  <si>
    <t>246</t>
  </si>
  <si>
    <t>722232063</t>
  </si>
  <si>
    <t>Armatury se dvěma závity kulové kohouty PN 42 do 185 °C přímé vnitřní závit s vypouštěním G 1</t>
  </si>
  <si>
    <t>"větve rozvodů" 8</t>
  </si>
  <si>
    <t>247</t>
  </si>
  <si>
    <t>722232064</t>
  </si>
  <si>
    <t>Armatury se dvěma závity kulové kohouty PN 42 do 185 °C přímé vnitřní závit s vypouštěním G 5/4</t>
  </si>
  <si>
    <t>722232066</t>
  </si>
  <si>
    <t>Armatury se dvěma závity kulové kohouty PN 42 do 185 °C přímé vnitřní závit s vypouštěním G 2</t>
  </si>
  <si>
    <t>"vodoměrná sestava" 1</t>
  </si>
  <si>
    <t>"oddělovač pitné vody" 2</t>
  </si>
  <si>
    <t>"větve rozvodů" 1</t>
  </si>
  <si>
    <t>179</t>
  </si>
  <si>
    <t>722232048</t>
  </si>
  <si>
    <t>Armatury se dvěma závity kulové kohouty PN 42 do 185 °C přímé vnitřní závit G 2</t>
  </si>
  <si>
    <t>177</t>
  </si>
  <si>
    <t>722240127</t>
  </si>
  <si>
    <t>Armatury z plastických hmot kohouty (PPR) kulové DN 63</t>
  </si>
  <si>
    <t>722234268</t>
  </si>
  <si>
    <t>Armatury se dvěma závity filtry mosazný PN 16 do 120 °C G 2</t>
  </si>
  <si>
    <t>722231087</t>
  </si>
  <si>
    <t>Armatury se dvěma závity ventily zpětné mosazné PN 16 do 90°C vnitřní závit G 2</t>
  </si>
  <si>
    <t>181</t>
  </si>
  <si>
    <t>722232506</t>
  </si>
  <si>
    <t>Armatury se dvěma závity potrubní oddělovače vnější závit PN 10 do 65 °C G 2</t>
  </si>
  <si>
    <t>200</t>
  </si>
  <si>
    <t>722250133</t>
  </si>
  <si>
    <t>Požární příslušenství a armatury hydrantový systém s tvarově stálou hadicí celoplechový D 25 x 30 m</t>
  </si>
  <si>
    <t>226</t>
  </si>
  <si>
    <t>722X901</t>
  </si>
  <si>
    <t>Stavební přípomoci při provádění rozvodů vody</t>
  </si>
  <si>
    <t>998722102</t>
  </si>
  <si>
    <t>Přesun hmot pro vnitřní vodovod stanovený z hmotnosti přesunovaného materiálu vodorovná dopravní vzdálenost do 50 m v objektech výšky přes 6 do 12 m</t>
  </si>
  <si>
    <t>230</t>
  </si>
  <si>
    <t>725110811</t>
  </si>
  <si>
    <t>Demontáž klozetů splachovacích s nádrží nebo tlakovým splachovačem</t>
  </si>
  <si>
    <t>"SWC" (4+7+7)</t>
  </si>
  <si>
    <t>231</t>
  </si>
  <si>
    <t>725210821</t>
  </si>
  <si>
    <t>Demontáž umyvadel bez výtokových armatur umyvadel</t>
  </si>
  <si>
    <t>232</t>
  </si>
  <si>
    <t>725310823</t>
  </si>
  <si>
    <t>Demontáž dřezů jednodílných bez výtokových armatur vestavěných v kuchyňských sestavách</t>
  </si>
  <si>
    <t>"SD" (2+2)</t>
  </si>
  <si>
    <t>236</t>
  </si>
  <si>
    <t>725122813</t>
  </si>
  <si>
    <t>Demontáž pisoárů s nádrží a 1 záchodkem</t>
  </si>
  <si>
    <t>233</t>
  </si>
  <si>
    <t>725330820</t>
  </si>
  <si>
    <t>Demontáž výlevek bez výtokových armatur a bez nádrže a splachovacího potrubí diturvitových</t>
  </si>
  <si>
    <t>"SV" (1+3+3)</t>
  </si>
  <si>
    <t>234</t>
  </si>
  <si>
    <t>725820801</t>
  </si>
  <si>
    <t>Demontáž baterií nástěnných do G 3/4</t>
  </si>
  <si>
    <t>235</t>
  </si>
  <si>
    <t>725840850</t>
  </si>
  <si>
    <t>Demontáž baterií sprchových diferenciálních do G 3/4 x 1</t>
  </si>
  <si>
    <t>238</t>
  </si>
  <si>
    <t>725650800X01</t>
  </si>
  <si>
    <t>Demontáž skříní požárních hydrantů</t>
  </si>
  <si>
    <t>Poznámka k položce: včetně vybavení</t>
  </si>
  <si>
    <t>725119125</t>
  </si>
  <si>
    <t>Zařízení záchodů montáž klozetových mís závěsných na nosné stěny</t>
  </si>
  <si>
    <t>64236021</t>
  </si>
  <si>
    <t>klozet keramický bílý závěsný hluboké splachování 490x360x350 mm</t>
  </si>
  <si>
    <t>64236051</t>
  </si>
  <si>
    <t>klozet keramický bílý závěsný hluboké splachování pro handicapované</t>
  </si>
  <si>
    <t>194</t>
  </si>
  <si>
    <t>55281800</t>
  </si>
  <si>
    <t>tlačítko pro ovládání WC zepředu dvě vody bílé 246x164mm</t>
  </si>
  <si>
    <t>196</t>
  </si>
  <si>
    <t>55167394</t>
  </si>
  <si>
    <t>sedátko klozetové duroplastové bílé antibakteriální</t>
  </si>
  <si>
    <t>198</t>
  </si>
  <si>
    <t>725219102</t>
  </si>
  <si>
    <t>Umyvadla montáž umyvadel ostatních typů na šrouby do zdiva</t>
  </si>
  <si>
    <t>"U" (7+6+5)</t>
  </si>
  <si>
    <t>64211005</t>
  </si>
  <si>
    <t>umyvadlo keramické závěsné bílé 550x420mm</t>
  </si>
  <si>
    <t>202</t>
  </si>
  <si>
    <t>64211023</t>
  </si>
  <si>
    <t>umyvadlo keramické závěsné bezbariérové bílé 640x550mm</t>
  </si>
  <si>
    <t>199</t>
  </si>
  <si>
    <t>725291211X01</t>
  </si>
  <si>
    <t>Doplňky zařízení koupelen a záchodů keramické mýdelník jednoduchý</t>
  </si>
  <si>
    <t>206</t>
  </si>
  <si>
    <t>197</t>
  </si>
  <si>
    <t>725291621</t>
  </si>
  <si>
    <t>Doplňky zařízení koupelen a záchodů nerezové zásobník toaletních papírů d=300 mm</t>
  </si>
  <si>
    <t>725291631</t>
  </si>
  <si>
    <t>Doplňky zařízení koupelen a záchodů nerezové zásobník papírových ručníků</t>
  </si>
  <si>
    <t>210</t>
  </si>
  <si>
    <t>725291703</t>
  </si>
  <si>
    <t>Doplňky zařízení koupelen a záchodů smaltované madla rovná, délky 500 mm</t>
  </si>
  <si>
    <t>212</t>
  </si>
  <si>
    <t>"ZTP" 1</t>
  </si>
  <si>
    <t>725291712</t>
  </si>
  <si>
    <t>Doplňky zařízení koupelen a záchodů smaltované madla krakorcová, délky 834 mm</t>
  </si>
  <si>
    <t>214</t>
  </si>
  <si>
    <t>195</t>
  </si>
  <si>
    <t>725291722</t>
  </si>
  <si>
    <t>Doplňky zařízení koupelen a záchodů smaltované madla krakorcová sklopná, délky 834 mm</t>
  </si>
  <si>
    <t>216</t>
  </si>
  <si>
    <t>193</t>
  </si>
  <si>
    <t>725331111</t>
  </si>
  <si>
    <t>Výlevky bez výtokových armatur a splachovací nádrže keramické se sklopnou plastovou mřížkou 425 mm</t>
  </si>
  <si>
    <t>218</t>
  </si>
  <si>
    <t>725319111</t>
  </si>
  <si>
    <t>Dřezy bez výtokových armatur montáž dřezů ostatních typů</t>
  </si>
  <si>
    <t>220</t>
  </si>
  <si>
    <t>"D" (2+2+1)</t>
  </si>
  <si>
    <t>111</t>
  </si>
  <si>
    <t>55231082</t>
  </si>
  <si>
    <t>dřez nerez s odkládací ploškou vestavný matný 560 x 480mm</t>
  </si>
  <si>
    <t>222</t>
  </si>
  <si>
    <t>189</t>
  </si>
  <si>
    <t>725531101X01</t>
  </si>
  <si>
    <t>malý zásobník 5l, k instalaci pod místem odběru, typ pro jedno odběrné místo, teplota vody 35-82°C, el. krytí IP24, el. příkon 2,0kW, 230V, včetně bezpečnostní skupiny</t>
  </si>
  <si>
    <t>224</t>
  </si>
  <si>
    <t>Poznámka k souboru cen:, 1. V cenách -1101 až -2220 a -9201 až -9206 je započteno upevnění zásobníků na příčky tl. 15 cm, na zdi a na nosné konstrukce. Osazení nosné konstrukce se oceňuje cenami katalogu 800-767 Konstrukce zámečnické.</t>
  </si>
  <si>
    <t>725531101X02</t>
  </si>
  <si>
    <t>malý zásobník 5l, k instalaci nad místem odběru, typ pro jedno odběrné místo, teplota vody 35-82°C, el. krytí IP24, el. příkon 2,0kW, 230V, včetně bezpečnostní skupiny</t>
  </si>
  <si>
    <t>725531102X01</t>
  </si>
  <si>
    <t>malý zásobník 10l, k instalaci pod místem odběru, typ pro jedno odběrné místo, teplota vody 35-82°C, el. krytí IP24, el. příkon 2,0kW, 230V, včetně bezpečnostní skupiny</t>
  </si>
  <si>
    <t>183</t>
  </si>
  <si>
    <t>725531102X02</t>
  </si>
  <si>
    <t>malý zásobník 10l, k instalaci pod místem odběru, typ pro více odběrných míst, teplota vody 35-82°C, el. krytí IP24, el. příkon 2,0kW, 230V, včetně bezpečnostní skupiny</t>
  </si>
  <si>
    <t>725532111X01</t>
  </si>
  <si>
    <t>nástěnný zásobník 30l, instalace pod stropem, funkce rychlého ohřevu, nerezové topné těleso, teplota vody 7°-85°C, el. krytí IP25, el. příkon 2,6kW, včetně bezpečnostní skupiny</t>
  </si>
  <si>
    <t>185</t>
  </si>
  <si>
    <t>725532112X01</t>
  </si>
  <si>
    <t>nástěnný zásobník 50l, instalace pod stropem, funkce rychlého ohřevu, nerezové topné těleso, teplota vody 7°-85°C, el. krytí IP25, el. příkon 2,6kW, včetně bezpečnostní skupiny</t>
  </si>
  <si>
    <t>725813111</t>
  </si>
  <si>
    <t>Ventily rohové bez připojovací trubičky nebo flexi hadičky G 1/2</t>
  </si>
  <si>
    <t>"SK" 0</t>
  </si>
  <si>
    <t>"V" 0</t>
  </si>
  <si>
    <t>55190003</t>
  </si>
  <si>
    <t>flexi hadice ohebná sanitární D 9x13mm FF 1/2" 500 mm</t>
  </si>
  <si>
    <t>725821325</t>
  </si>
  <si>
    <t>Baterie dřezové stojánkové pákové s otáčivým ústím a délkou ramínka 220 mm</t>
  </si>
  <si>
    <t>725821316</t>
  </si>
  <si>
    <t>Baterie dřezové nástěnné pákové s otáčivým plochým ústím a délkou ramínka 300 mm</t>
  </si>
  <si>
    <t>Poznámka k souboru cen:, 1. V ceně -1422 není započten napájecí zdroj.</t>
  </si>
  <si>
    <t>"V" (1+1+1)</t>
  </si>
  <si>
    <t>115</t>
  </si>
  <si>
    <t>725822611</t>
  </si>
  <si>
    <t>Baterie umyvadlové stojánkové pákové bez výpusti</t>
  </si>
  <si>
    <t>"U" (7+6+5)-1</t>
  </si>
  <si>
    <t>191</t>
  </si>
  <si>
    <t>725822612X01</t>
  </si>
  <si>
    <t>Baterie umyvadlová stojánková páková pro tělesně postižené</t>
  </si>
  <si>
    <t>Poznámka k souboru cen:, 1. V cenách –2654, 56, -9101-9202 není započten napájecí zdroj.</t>
  </si>
  <si>
    <t>117</t>
  </si>
  <si>
    <t>725849412</t>
  </si>
  <si>
    <t>Baterie sprchové montáž nástěnných baterií s pevnou výškou sprchy</t>
  </si>
  <si>
    <t>248</t>
  </si>
  <si>
    <t>55145594</t>
  </si>
  <si>
    <t>baterie sprchová páková 150 mm chrom</t>
  </si>
  <si>
    <t>250</t>
  </si>
  <si>
    <t>119</t>
  </si>
  <si>
    <t>55145002</t>
  </si>
  <si>
    <t>kompletní sprchový set 050/1,0</t>
  </si>
  <si>
    <t>sada</t>
  </si>
  <si>
    <t>252</t>
  </si>
  <si>
    <t>Poznámka k položce: sprchové rameno se sprchovou ružicí, pevné nebo posuvné, ružice nastavitelná NESMÍ být použita ružice na hadici!</t>
  </si>
  <si>
    <t>725861102</t>
  </si>
  <si>
    <t>Zápachové uzávěrky zařizovacích předmětů pro umyvadla DN 40</t>
  </si>
  <si>
    <t>254</t>
  </si>
  <si>
    <t>Poznámka k položce: včetně výpusti</t>
  </si>
  <si>
    <t>121</t>
  </si>
  <si>
    <t>725862103</t>
  </si>
  <si>
    <t>Zápachové uzávěrky zařizovacích předmětů pro dřezy DN 40/50</t>
  </si>
  <si>
    <t>256</t>
  </si>
  <si>
    <t>998725102</t>
  </si>
  <si>
    <t>Přesun hmot pro zařizovací předměty stanovený z hmotnosti přesunovaného materiálu vodorovná dopravní vzdálenost do 50 m v objektech výšky přes 6 do 12 m</t>
  </si>
  <si>
    <t>258</t>
  </si>
  <si>
    <t>129</t>
  </si>
  <si>
    <t>726131204</t>
  </si>
  <si>
    <t>Předstěnové instalační systémy do lehkých stěn s kovovou konstrukcí montáž ostatních typů klozetů</t>
  </si>
  <si>
    <t>260</t>
  </si>
  <si>
    <t>55281720</t>
  </si>
  <si>
    <t>montážní prvek pro závěsné WC do lehkých stěn s kovovou konstrukcí ovládání horní/přední stavební výšky 820mm</t>
  </si>
  <si>
    <t>262</t>
  </si>
  <si>
    <t>187</t>
  </si>
  <si>
    <t>55281708</t>
  </si>
  <si>
    <t>montážní prvek pro závěsné WC do lehkých stěn s kovovou konstrukcí pro tělesně postižené stavební výšky 1120mm</t>
  </si>
  <si>
    <t>264</t>
  </si>
  <si>
    <t>131</t>
  </si>
  <si>
    <t>55281001</t>
  </si>
  <si>
    <t>souprava pro tlumení hluku pro závěsné WC a bidet</t>
  </si>
  <si>
    <t>266</t>
  </si>
  <si>
    <t>55166001</t>
  </si>
  <si>
    <t>souprava pro připojení závěsného WC DN 110</t>
  </si>
  <si>
    <t>268</t>
  </si>
  <si>
    <t>133</t>
  </si>
  <si>
    <t>998726112</t>
  </si>
  <si>
    <t>Přesun hmot pro instalační prefabrikáty stanovený z hmotnosti přesunovaného materiálu vodorovná dopravní vzdálenost do 50 m v objektech výšky přes 6 m do 12 m</t>
  </si>
  <si>
    <t>270</t>
  </si>
  <si>
    <t>201</t>
  </si>
  <si>
    <t>727121101</t>
  </si>
  <si>
    <t>Protipožární ochranné manžety z jedné strany dělící konstrukce požární odolnost EI 90 D 32</t>
  </si>
  <si>
    <t>272</t>
  </si>
  <si>
    <t>"PV Fe DN25" (2 + 0)</t>
  </si>
  <si>
    <t>"PV Fe DN32" (2 + 0)</t>
  </si>
  <si>
    <t>"SV PPR D32" (1 + 0)</t>
  </si>
  <si>
    <t>"SV PPR D25" (0 + 0)</t>
  </si>
  <si>
    <t>"SV PPR D20" (0 + 2+1)</t>
  </si>
  <si>
    <t>727121102</t>
  </si>
  <si>
    <t>Protipožární ochranné manžety z jedné strany dělící konstrukce požární odolnost EI 90 D 40</t>
  </si>
  <si>
    <t>274</t>
  </si>
  <si>
    <t>"SK HT DN40" (1+3+0 + 1+2)</t>
  </si>
  <si>
    <t>"PV Fe DN40" (0)</t>
  </si>
  <si>
    <t>"SV PPR D40" (2+2 + 0)</t>
  </si>
  <si>
    <t>135</t>
  </si>
  <si>
    <t>727121103</t>
  </si>
  <si>
    <t>Protipožární ochranné manžety z jedné strany dělící konstrukce požární odolnost EI 90 D 50</t>
  </si>
  <si>
    <t>276</t>
  </si>
  <si>
    <t>"SK HT DN50" (6+5+2 + 0)</t>
  </si>
  <si>
    <t>"PV Fe DN50" (1+1 + 1)</t>
  </si>
  <si>
    <t>"SV PPR D50" (1+1 + 1)</t>
  </si>
  <si>
    <t>727121104</t>
  </si>
  <si>
    <t>Protipožární ochranné manžety z jedné strany dělící konstrukce požární odolnost EI 90 D 63</t>
  </si>
  <si>
    <t>278</t>
  </si>
  <si>
    <t>"SV PPR D63" (1+0)</t>
  </si>
  <si>
    <t>727121105</t>
  </si>
  <si>
    <t>Protipožární ochranné manžety z jedné strany dělící konstrukce požární odolnost EI 90 D 75</t>
  </si>
  <si>
    <t>280</t>
  </si>
  <si>
    <t>"SK HT DN75" (1+1+4 + 1)</t>
  </si>
  <si>
    <t>137</t>
  </si>
  <si>
    <t>727121107</t>
  </si>
  <si>
    <t>Protipožární ochranné manžety z jedné strany dělící konstrukce požární odolnost EI 90 D 110</t>
  </si>
  <si>
    <t>282</t>
  </si>
  <si>
    <t>"SK HT DN110" (6+7+7+6 + 1)</t>
  </si>
  <si>
    <t>139</t>
  </si>
  <si>
    <t>741X642</t>
  </si>
  <si>
    <t>Zapojení ohřívačů vody</t>
  </si>
  <si>
    <t>284</t>
  </si>
  <si>
    <t>763172313</t>
  </si>
  <si>
    <t>Instalační technika pro konstrukce ze sádrokartonových desek montáž revizních dvířek velikost 400 x 400 mm</t>
  </si>
  <si>
    <t>286</t>
  </si>
  <si>
    <t>Poznámka k souboru cen:, 1. V cenách montáže revizních klapek 763 17-1 a revizních dvířek 763 17-2 nejsou započteny náklady na jejich dodávku a dodávku pomocné konstrukce z profilů a spojek; tato dodávka se oceňuje ve specifikaci. 2. V cenách montáže nosičů zařizovacích předmětů 763 17-3 nejsou započteny náklady na jejich dodávku a dodávku spojovacího materiálu uchycení zařizovacích předmětů; tato dodávka se oceňuje ve specifikaci.</t>
  </si>
  <si>
    <t>"větve rozvodů" 7+8+1+1</t>
  </si>
  <si>
    <t>"čistící kusy" 1+19</t>
  </si>
  <si>
    <t>249</t>
  </si>
  <si>
    <t>56245711</t>
  </si>
  <si>
    <t>dvířka revizní 400x400 bílá se zámkem</t>
  </si>
  <si>
    <t>288</t>
  </si>
  <si>
    <t>143</t>
  </si>
  <si>
    <t>721290111</t>
  </si>
  <si>
    <t>Zkouška těsnosti kanalizace v objektech vodou do DN 125</t>
  </si>
  <si>
    <t>290</t>
  </si>
  <si>
    <t>721290123</t>
  </si>
  <si>
    <t>Zkouška těsnosti kanalizace v objektech kouřem do DN 300</t>
  </si>
  <si>
    <t>292</t>
  </si>
  <si>
    <t>145</t>
  </si>
  <si>
    <t>892233122</t>
  </si>
  <si>
    <t>Proplach a dezinfekce vodovodního potrubí DN od 40 do 70</t>
  </si>
  <si>
    <t>294</t>
  </si>
  <si>
    <t>892241111</t>
  </si>
  <si>
    <t>Tlakové zkoušky vodou na potrubí DN do 80</t>
  </si>
  <si>
    <t>296</t>
  </si>
  <si>
    <t>251</t>
  </si>
  <si>
    <t>298</t>
  </si>
  <si>
    <t>Poznámka k položce: Vnější vizuální kontrola provedení rozvodů, tras rozvodů, jejich spojů a úchytů</t>
  </si>
  <si>
    <t>221</t>
  </si>
  <si>
    <t>735X202020</t>
  </si>
  <si>
    <t>Zprovoznění, seřízení a vyzkoušení zařízení</t>
  </si>
  <si>
    <t>300</t>
  </si>
  <si>
    <t>Poznámka k položce: Před předáním. Vyhotovení zápisu s popisem postupu zprovoznění, výsledků seřízení, výsledků zkoušek, atd. Zařízení musí být před předáním bez závad.</t>
  </si>
  <si>
    <t>735X202030</t>
  </si>
  <si>
    <t>302</t>
  </si>
  <si>
    <t>Poznámka k položce: Zaučení obsluhy mimo jiné dle návodů výrobců tak, aby obsluha měla celkové technické a funkční informace o zařízení vytápění a uměla jej obsluhovat a reagovat na možné problémy a závady. O zaučení musí být mezi stranami sepsán protokol s obsahem bodů zaučení.</t>
  </si>
  <si>
    <t>304</t>
  </si>
  <si>
    <t>306</t>
  </si>
  <si>
    <t>253</t>
  </si>
  <si>
    <t>308</t>
  </si>
  <si>
    <t>310</t>
  </si>
  <si>
    <t>255</t>
  </si>
  <si>
    <t>Předání a převzetí díla vč. vystavení protokolu a převzetí dokumentace skutečného stavu s kontrolou soulasu realizované stavby s touto dokumetací.</t>
  </si>
  <si>
    <t>312</t>
  </si>
  <si>
    <t>Ostatní zúčtovatelné stavební, montážní, pomocné a doplňkové práce v potřebném rozsahu</t>
  </si>
  <si>
    <t>314</t>
  </si>
  <si>
    <t>257</t>
  </si>
  <si>
    <t>Ostatní zúčtovatelný drobný, pomocný, doplňkový a ostatní materiál , v potřebném rozsahu pro řádné dokončení díla</t>
  </si>
  <si>
    <t>316</t>
  </si>
  <si>
    <t>259</t>
  </si>
  <si>
    <t>318</t>
  </si>
  <si>
    <t>320</t>
  </si>
  <si>
    <t>261</t>
  </si>
  <si>
    <t>322</t>
  </si>
  <si>
    <t>741X401010</t>
  </si>
  <si>
    <t>Provedení odkrytí a zpřístupnění všech stávajících rozvodů elektroinstalace včetně el. přívodů do stávajících patrových podružných rozvaděčů "RS1.1", "RS2.1" a "RS3.1", včetně prověření stávajícího hlavního rozvaděče objektu</t>
  </si>
  <si>
    <t>Poznámka k položce: práce se provedou v 1. až 3.NP. v opravované části objektu - mimo 1.PP. A 4.NP.</t>
  </si>
  <si>
    <t>741X401020</t>
  </si>
  <si>
    <t>Provedení kompletní demontáže stávající elektroinstalace vymezené části objektu v 1.NP. až 3.NP. mimo hlavních rozvodů k podružným rozvaděčům včetně rozvaděčů "RS1.1", "RS2.1" a "RS3.1"</t>
  </si>
  <si>
    <t>Poznámka k položce: Budou zachované el. rozvody 1.PP. a 4.NP., dále el. zařízení stávajících patrových rozvaděčů távajících patrových podružných rozvaděčů "RS1.1", "RS2.1" a "RS3.1" "včetně hlavních přívodů.</t>
  </si>
  <si>
    <t>741X401030</t>
  </si>
  <si>
    <t>Provede se provizorní připojení staveništního rozvaděče.</t>
  </si>
  <si>
    <t>741X402030</t>
  </si>
  <si>
    <t>Montáž kabelů včetně uchycení do drátožlabů v podhledech, pod omítku a podlahách v chráničkách</t>
  </si>
  <si>
    <t>Poznámka k položce: Kompletní montážní práce</t>
  </si>
  <si>
    <t>741X402040</t>
  </si>
  <si>
    <t>Kompletní montáže včetně připojení specifikovaných svítidel pro kombinované běžné, orientační osvětlení</t>
  </si>
  <si>
    <t>741X402050</t>
  </si>
  <si>
    <t>Kompletní montáže včetně připojení specifikovaných běžných svítidel normálního osvětlení.</t>
  </si>
  <si>
    <t>741X402060</t>
  </si>
  <si>
    <t>Kompletní montáže včetně připojení specifikovaných svítidel pouze nouzového osvětlení.</t>
  </si>
  <si>
    <t>741X402070</t>
  </si>
  <si>
    <t>Uložení kabelů včetně uchycení do stoupaček</t>
  </si>
  <si>
    <t>741X402080</t>
  </si>
  <si>
    <t>Montážne - provedení napojení zařízení na hlavní pospojení včetně připojení na EP svorkovnice</t>
  </si>
  <si>
    <t>Poznámka k položce: pospojení el. zařízení objektu včetně potrubních rozvodů VZT, vytápění, vody, s propojením s LPS,</t>
  </si>
  <si>
    <t>741X402090</t>
  </si>
  <si>
    <t>Osazení bezpečnostnícha popisných tabulek</t>
  </si>
  <si>
    <t>Poznámka k položce: komplet</t>
  </si>
  <si>
    <t>741X402100</t>
  </si>
  <si>
    <t>Kompletní montáže kabelových rozvodů v podparapetních žlabech včetně upevnění a osazení přístrojových krabic s el. přístroji.</t>
  </si>
  <si>
    <t>Poznámka k položce: Kompletní pouze montážní práce</t>
  </si>
  <si>
    <t>741X402110</t>
  </si>
  <si>
    <t>741X402120</t>
  </si>
  <si>
    <t>741X402130</t>
  </si>
  <si>
    <t>Montáž a připojení části VZT včetně nastavení režimu činnosti</t>
  </si>
  <si>
    <t>741X402140</t>
  </si>
  <si>
    <t>Nastavení ovládání osvětlení pomocí snímačů pohybu</t>
  </si>
  <si>
    <t>741X402150</t>
  </si>
  <si>
    <t>Připojení vypínačů, zásuvek pro napájení slaboproudých zařízení</t>
  </si>
  <si>
    <t>741X402160</t>
  </si>
  <si>
    <t>Připojení požární klapky</t>
  </si>
  <si>
    <t>Poznámka k položce: připojení napájení 230 V AC na svorky automatické požární klapky</t>
  </si>
  <si>
    <t>741X402170</t>
  </si>
  <si>
    <t>Upevnění rozvodů ve stropech a stěnách - montáže</t>
  </si>
  <si>
    <t>741X402180</t>
  </si>
  <si>
    <t>Montážní práce s instalací signalizačního zařízení pro postižené.</t>
  </si>
  <si>
    <t>741X402190</t>
  </si>
  <si>
    <t>Propojení STOP tlačítka se hlavním rozvaděčem objektu "RSH1"</t>
  </si>
  <si>
    <t>741X402200</t>
  </si>
  <si>
    <t>Pro montáže - ostatní spojovacé a upevňovací materiál vč. instalece - kryty, apod.</t>
  </si>
  <si>
    <t>741X403010</t>
  </si>
  <si>
    <t>LED svítidla čtvercová 1 x 36W, podhledová, 4000K, 4320 lm, IP20 do rastru 600 x 600 mm - kompletní</t>
  </si>
  <si>
    <t>741X403020</t>
  </si>
  <si>
    <t>LED svítidla kulatá 1 x 22W, podhledová, 4000K, 1920 lm, IP20 - kompletní</t>
  </si>
  <si>
    <t>741X403030</t>
  </si>
  <si>
    <t>LED svítidla kulatá 1 x 22W, podhledová, 4000K, 1920 lm, IP20 - kompletní, pro stálé a nouzové osv. 230V, s invertorem 1 hod.</t>
  </si>
  <si>
    <t>741X403040</t>
  </si>
  <si>
    <t>Dodávka a montáž kulatého LED svítidla pro pouze nouzové osv. 24 W, 4000K nástěnné, krytí IP44, 1x24W, 230V, s invertorem pro zálohovou nčinnost 1 hod.</t>
  </si>
  <si>
    <t>Poznámka k položce: nasvětlení schodiště s nouzovou funkcí</t>
  </si>
  <si>
    <t>741X403050</t>
  </si>
  <si>
    <t>Dodávka a montáž kulatého LED svítidla pro stálé a nouzové osv. 24 W, 4000K nástěnné, krytí IP44, 1x24W, 230V, s invertorem pro zálohovou nčinnost 1 hod.</t>
  </si>
  <si>
    <t>741X403060</t>
  </si>
  <si>
    <t>Dodávka a montáž kulatého plastového LED svítidla pro běžné osv. 24 W, 4000K stropní nástěnné, krytí IP20, 1x24W, 230V.</t>
  </si>
  <si>
    <t>Poznámka k položce: nasvětlení schodiště</t>
  </si>
  <si>
    <t>741X403070</t>
  </si>
  <si>
    <t>Dodávka a montáž LED svítidla pro orientační osvětlení únikových cest s vlastním invertorem pro zálohovou činnost 1 hod. 2W, IP22, s piktogramy směrů úniku.</t>
  </si>
  <si>
    <t>Poznámka k položce: Pro osvětlené chodeb a schodišť</t>
  </si>
  <si>
    <t>741X403080</t>
  </si>
  <si>
    <t>Dodávka a ostatní nespecifikované montáže spojované s osvětlením včetně upevňovacího materiálu vč. instalece - kryty, apod.</t>
  </si>
  <si>
    <t>Poznámka k položce: po patrech</t>
  </si>
  <si>
    <t>741X404010</t>
  </si>
  <si>
    <t>Dodávka a příprava na montáž vodiče CYKY-J 5x6 mm2</t>
  </si>
  <si>
    <t>Poznámka k položce: z RS2.1 napojení klimatizace KL3</t>
  </si>
  <si>
    <t>741X404020</t>
  </si>
  <si>
    <t>Dodávka a příprava na montáž vodiče CYKY-J 3x6 mm2</t>
  </si>
  <si>
    <t>741X404030</t>
  </si>
  <si>
    <t>Dodávka a příprava na montáž vodiče CYKY-J 3x4 mm2</t>
  </si>
  <si>
    <t>Poznámka k položce: z RS2.1 napojení klimatizace KL1 a KL2</t>
  </si>
  <si>
    <t>741X404040</t>
  </si>
  <si>
    <t>Dodávka a příprava na montáž vodiče CYKY-J 3x2,5 mm2</t>
  </si>
  <si>
    <t>Poznámka k položce: zásuvky, ohřívače vody, osoušeče rukou - celkem 146 vývodů</t>
  </si>
  <si>
    <t>741X404050</t>
  </si>
  <si>
    <t>Dodávka a příprava na montáž vodiče CYKY-J 3x1,5 mm2</t>
  </si>
  <si>
    <t>Poznámka k položce: osvětlení, ovládání a napájení slaboproudých zařízení - celkem 43 vývodů</t>
  </si>
  <si>
    <t>741X404060</t>
  </si>
  <si>
    <t>Dodávka a příprava na montáž vodiče CYKY-O 3x1,5 mm2</t>
  </si>
  <si>
    <t>Poznámka k položce: osvětlení</t>
  </si>
  <si>
    <t>741X404070</t>
  </si>
  <si>
    <t>Dodávka a příprava na montáž vodiče CYKY-J 5x1,5 mm2</t>
  </si>
  <si>
    <t>741X404080</t>
  </si>
  <si>
    <t>Dodávka a příprava na montáž vodiče JYTY-O 2x1 mm2</t>
  </si>
  <si>
    <t>Poznámka k položce: propojení se slaboproudými zařízení</t>
  </si>
  <si>
    <t>741X404090</t>
  </si>
  <si>
    <t>Dodávka a montáž vodič H05V-K 1 x 6 mm2 - ZZ. (CYA 6)</t>
  </si>
  <si>
    <t>Poznámka k položce: hlavní pospojení</t>
  </si>
  <si>
    <t>741X404100</t>
  </si>
  <si>
    <t>Dodávka a montáž vodič H07V-K 1 x 4 mm2 - ZZ. (CY 4)</t>
  </si>
  <si>
    <t>741X404110</t>
  </si>
  <si>
    <t>Dodávka a montáž kabelu SYKFY 2x2x0,5 mm VU volně uložený</t>
  </si>
  <si>
    <t>741X404120</t>
  </si>
  <si>
    <t>Dodávka a montáž kabelu JQTQ 2 x 0,8 mm volně uložený</t>
  </si>
  <si>
    <t>741X405010</t>
  </si>
  <si>
    <t>D+M Zásuvka nástěnná s vířkem 400V, AC; 16A (TN-S), IP 44</t>
  </si>
  <si>
    <t>741X405020</t>
  </si>
  <si>
    <t>Zásuvka jednonásobná s ochranným kolíkem zapuštěná včetně přístrojové krabice 16A/250V, IP20, dodávka včetně montáže</t>
  </si>
  <si>
    <t>Poznámka k položce: STANDARDNÍ JEDNONÁSOBNÁ ZÁSUVKA PRO MONTÁŽ DO EL. KRABICE POD OMÍTKU 230V, POD OMÍTKU 230V A POPISOVÝM POLEM, IP20</t>
  </si>
  <si>
    <t>741X405030</t>
  </si>
  <si>
    <t>Zásuvka jednonásobná s ochranným kolíkem zapuštěná včetně přístrojové krabice 16A/250V, IP20, s přepěťovou ochranou - barvy karmínové - dodávka včetně montáže</t>
  </si>
  <si>
    <t>Poznámka k položce: Montáž do podparapetního žlabu</t>
  </si>
  <si>
    <t>741X405040</t>
  </si>
  <si>
    <t>Poznámka k položce: Montáž nad podhled</t>
  </si>
  <si>
    <t>741X405050</t>
  </si>
  <si>
    <t>741X405060</t>
  </si>
  <si>
    <t>Zásuvka jednonásobná s ochranným kolíkem a víčkem zapuštěná včetně přístrojové krabice 16A/250V, IP20, dodávka včetně montáže</t>
  </si>
  <si>
    <t>741X405070</t>
  </si>
  <si>
    <t>Kompletní spínač jednopólový zapuštěný včetně přístrojové krabice - řazení 1, 10A/250V, IP 20, dodávka včetně montáže</t>
  </si>
  <si>
    <t>741X405080</t>
  </si>
  <si>
    <t>D+M Přepínač sériový zapuštěný kompletní včetně přístrojové krabice - řazení 5, 10A/250V, IP 20.</t>
  </si>
  <si>
    <t>741X405090</t>
  </si>
  <si>
    <t>Přepínač střídaný zapuštěný kompletní včetně přístrojové krabice - řazení 6, 10A/250V, IP 20, dodávka včetně montáže</t>
  </si>
  <si>
    <t>741X405100</t>
  </si>
  <si>
    <t>Přepínač střídaný dvojitý zapuštěný kompletní včetně přístrojové krabice - řazení 6+6, 10A/250V, IP 20, dodávka včetně montáže</t>
  </si>
  <si>
    <t>741X405110</t>
  </si>
  <si>
    <t>Spínač dvoupólový zapuštěný kompletní včetně přístrojové krabice - řazení 2, 10A/250V, IP 20, dodávka včetně montáže</t>
  </si>
  <si>
    <t>741X405120</t>
  </si>
  <si>
    <t>Přístroj pro snímání pohybu vestavný podhledový včetně dodávky a montáže.</t>
  </si>
  <si>
    <t>741X405130</t>
  </si>
  <si>
    <t>Přepínač křížový zapuštěný kompletní včetně přístrojové krabice - řazení 7, 10A/250V, IP 20, dodávka včetně montáže</t>
  </si>
  <si>
    <t>741X405140</t>
  </si>
  <si>
    <t>Spínač tlačítkový s kontrolkou zapuštěný kompletní včetně přístrojové krabice - řazení 1/0 2, 10A/250V, IP 20, dodávka včetně montáže</t>
  </si>
  <si>
    <t>741X405150</t>
  </si>
  <si>
    <t>Dodávka a montáž nových kabelových žlabů na energolávky vedené po nad podhledey včetně držáků, oblouků, odboček, rohů, přechodů např. typu KZI 85x300x1, el. drátožlaby pro vedení kabelových rozvodů</t>
  </si>
  <si>
    <t>Poznámka k položce: Kompletní dodávka</t>
  </si>
  <si>
    <t>741X405160</t>
  </si>
  <si>
    <t>741X405170</t>
  </si>
  <si>
    <t>Krabicová rozvodka, IP 55, dodávka včetně montáže</t>
  </si>
  <si>
    <t>741X405180</t>
  </si>
  <si>
    <t>Zemnící svorka s Cu páskem</t>
  </si>
  <si>
    <t>741X405190</t>
  </si>
  <si>
    <t>D+M Krabice elektroinstalační na montáž pod omítku</t>
  </si>
  <si>
    <t>741X405200</t>
  </si>
  <si>
    <t>D+M Elektroinstalační trubka</t>
  </si>
  <si>
    <t>741X405210</t>
  </si>
  <si>
    <t>D+M Příchytky pro el. trubky</t>
  </si>
  <si>
    <t>741X405220</t>
  </si>
  <si>
    <t>D+M Lišta vkládací 30x25 včetně odboček a rohů</t>
  </si>
  <si>
    <t>741X405230</t>
  </si>
  <si>
    <t>D+M Lišta vkládací 40x40 včetně odboček a rohů</t>
  </si>
  <si>
    <t>741X405240</t>
  </si>
  <si>
    <t>D+M Ostatní spojovací materiál , držáky, vývodky a příchytky a kompletace</t>
  </si>
  <si>
    <t>741X405250</t>
  </si>
  <si>
    <t>D+M Požárně odolné průchodky mezi PO úseky - průchod mezi PO úseky</t>
  </si>
  <si>
    <t>741X405260</t>
  </si>
  <si>
    <t>Ochranné pospojení PE veškrého zeřízení - kompletní</t>
  </si>
  <si>
    <t>741X405270</t>
  </si>
  <si>
    <t>Nástěnné tlačítko požární 42-201 12x12x 5cm červené se sklem pro TOTAL stop s kontakty 230V AC - dodávka včetně montáže</t>
  </si>
  <si>
    <t>741X405280</t>
  </si>
  <si>
    <t>Připojení kabelových podparapetních žlabů z podhledu</t>
  </si>
  <si>
    <t>741X405290</t>
  </si>
  <si>
    <t>DT 3 nastavitelný doběhový spínač vřetně instalační krabice - dodávka a montáž</t>
  </si>
  <si>
    <t>741X406010</t>
  </si>
  <si>
    <t>Upravit a doplnit jistícími prvky stávající rozvaděč 1.NP elektroinstalace</t>
  </si>
  <si>
    <t>Poznámka k položce: VÝVODY Z ROZVADĚČE "RS1.1": - 1x ZÁSUVKA 400V/16A "1.Z400" - 28x ZÁSUVKY 230V/16A "1.01 - 1.28" - 5x OSOUŠEČE RUKOU "OSR1.1 - OSR1.5" - 10x OHŘÍVAČE VODY "OV2.1 - OV1.8" - 4x SLABOPROUDÁ ZAŘÍZENÍ "DVEŘE, DS, VS, EZS, S.A1" - 10x OSVĚTLENÍ + VZT "1.A - 1.J" (propoj - 6x impulzní relé) - 1x OSVĚTLENÍ "1.ORO" - 1x POŽÁRNÍ KLAPKA "1.PK1"</t>
  </si>
  <si>
    <t>741X406020</t>
  </si>
  <si>
    <t>Připojení kabelových rozvodů do rozvaděče jako celek</t>
  </si>
  <si>
    <t>741X406030</t>
  </si>
  <si>
    <t>Ostatní spojovací drobný materiál rozvaděče včetně kabelového propojení a instalace pod omítku včetně stavebních prací</t>
  </si>
  <si>
    <t>741X407010</t>
  </si>
  <si>
    <t>Upravit a doplnit jistícími prvky stávající rozvaděč 2.NP elektroinstalace</t>
  </si>
  <si>
    <t>Poznámka k položce: VÝVODY Z ROZVADĚČE "RS2.1": - 1x ZÁSUVKA 400V/16A "2.Z400" - 40x ZÁSUVKY 230V/16A "2.01 - 2.40" - 5x OSOUŠEČE RUKOU "OSR2.1 - OSR2.5" - 8x OHŘÍVAČE VODY "OV2.1 - OV2.8" - 3x SLABOPROUDÁ ZAŘÍZENÍ "DVEŘE, EZS"  - 10x OSVĚTLENÍ + VZT "2.A - 2.J" (propoj - 6x impulzní relé) - 1x OSVĚTLENÍ "2.ORO" - 2x VENKOVNÍ KLIMATIZACE "KL1, KL2" - 1x VENKOVNÍ KLIMATIZACE "KL3" - 1x VNITŘNÍ KLIMATIZACE "KL1, KL2, KL3a, KL3b" - 1x POŘÁRNÍ KLAPKA "2.PK1, 2.PK2"</t>
  </si>
  <si>
    <t>741X407020</t>
  </si>
  <si>
    <t>741X407030</t>
  </si>
  <si>
    <t>741X408010</t>
  </si>
  <si>
    <t>Upravit a doplnit jistícími prvky stávající rozvaděč 3.NP elektroinstalace</t>
  </si>
  <si>
    <t>Poznámka k položce: VÝVODY Z ROZVADĚČE "RS3.1": - 1x ZÁSUVKA 400V/16A "3.Z400" - 38x ZÁSUVKY 230V/16A "3.01 - 3.38" - 4x OSOUŠEČE RUKOU "OSR3.1 - OSR3.4" - 8x OHŘÍVAČE VODY "OV3.1 - OV3.8" - 2x SLABOPROUDÁ ZAŘÍZENÍ "DVEŘE, EZS" - 10x OSVĚTLENÍ + VZT "3.A - 3.J" (propoj - 6x impulzní relé) - 1x OSVĚTLENÍ "3.ORO" - 1x POŘÁRNÍ KLAPKA "3.PK1 - 3.PK.4"</t>
  </si>
  <si>
    <t>741X408020</t>
  </si>
  <si>
    <t>741X408030</t>
  </si>
  <si>
    <t>741X409020</t>
  </si>
  <si>
    <t>Zprovoznění, seřízení a vyzkoušení zařízení spojen s DTR</t>
  </si>
  <si>
    <t>741X409030</t>
  </si>
  <si>
    <t>Poznámka k položce: Zaučení obsluhy mimo jiné dle návodů výrobců tak, aby obsluha měla celkové technické a funkční informace o zařízení a uměla jej obsluhovat a reagovat na možné problémy a závady. O zaučení musí být mezi stranami sepsán protokol s obsahem bodů zaučení. Zaučen musí být v úměrném rozsahu jak pověřený zástupce provozovatele, tak zástupce majitele budovy.</t>
  </si>
  <si>
    <t>741X409070</t>
  </si>
  <si>
    <t>část celého zařízení, musí být prohlédnuta, přeměřena, vyzkoušena a bude podle této vyhlášky vypracována zpráva o výchozí revizi včetně upravy rozvaděčů.</t>
  </si>
  <si>
    <t>soub.</t>
  </si>
  <si>
    <t>Poznámka k položce: Po dokončení výstavby musí být elektroinstalace podle vyhlášky 73/2010 Sb. část 2 prohlédnuta, přeměřena, vyzkoušena a bude podle této vyhlášky vypracována zpráva o výchozí revizi elektroinstalace. Součástí výchozí revize bude revizní zpráva s konstatováním, že zařízení je schopné bezpečného provozu. Zařízení před předáním díla musí být bezpečné bez závad. Výchozí revize musí být provedena před tím, než je stavba uvedena do provozu a připojena na veřejnou elektrizační síť. Účelem této činnosti je ověření, zda jsou splněny požadavky ČSN 33 2000-6 a ČSN 33 1500.</t>
  </si>
  <si>
    <t>741X409080</t>
  </si>
  <si>
    <t>Funkční zkoušky včetně vystavení protokolů o zkouškách zařízení DTR</t>
  </si>
  <si>
    <t>741X409090</t>
  </si>
  <si>
    <t>Nový návrh provozního řádu zařízení DTR</t>
  </si>
  <si>
    <t>Poznámka k položce: Provozní řád bude obsahovat komplexní návod na obsluhu, údržbu, kontrolu, servis atd., funkční technologická schémata a schémata, atd. s respektrováním návodu výrobců skutečně použitých výrobků a zařízení. Vypracován mimo jiné dle návodů výrobců, atd. Součástí provozního řádu bude i dokumentace a návody k jednotlivým výrobkům.</t>
  </si>
  <si>
    <t xml:space="preserve">    742 - Elektroinstalace - slaboproud</t>
  </si>
  <si>
    <t>742X501010</t>
  </si>
  <si>
    <t>Provedení kompletní demontáže stávajícíc slaboproudých rozvodů a zařízení ve vymezené části objektu v 1.NP. až 3.NP.</t>
  </si>
  <si>
    <t>Poznámka k položce: Neřeší se hlavní napojení objektu na SEK vedení - řeší samostatně dodavatel.</t>
  </si>
  <si>
    <t>742X502020</t>
  </si>
  <si>
    <t>742X502030</t>
  </si>
  <si>
    <t>Kompletní montáže včetně připojení datových metalických rozvodů cat. 6a v datovém rozvaděči na PATCH panelech</t>
  </si>
  <si>
    <t>Poznámka k položce: Kompletní montážní práce - připojení celkem 392 kabelů</t>
  </si>
  <si>
    <t>742X502040</t>
  </si>
  <si>
    <t>Osazení datového rozvaděče v servovně</t>
  </si>
  <si>
    <t>742X502050</t>
  </si>
  <si>
    <t>Kompletní montáže včetně připojení systému EZS na ústřednu.</t>
  </si>
  <si>
    <t>742X502060</t>
  </si>
  <si>
    <t>instalace kódové čtečky čipů včetně dodávky čipů</t>
  </si>
  <si>
    <t>Poznámka k položce: Kompletní dodávka a montážne</t>
  </si>
  <si>
    <t>742X502070</t>
  </si>
  <si>
    <t>elektromagnetický zámek střídavý s příslušenstvím s odjištěním pro jeden průchod a montáží na dveře s připojením, zámek elektrický s nastavitelnou výškou západky, s mech. odblokováním a moment. kolíkem</t>
  </si>
  <si>
    <t>742X502080</t>
  </si>
  <si>
    <t>Úprava vstupních dveří</t>
  </si>
  <si>
    <t>742X502090</t>
  </si>
  <si>
    <t>742X502100</t>
  </si>
  <si>
    <t>742X502110</t>
  </si>
  <si>
    <t>Propojení datové sítě do stávajících výtahů</t>
  </si>
  <si>
    <t>742X502120</t>
  </si>
  <si>
    <t>742X502130</t>
  </si>
  <si>
    <t>742X502140</t>
  </si>
  <si>
    <t>Příprava na instalaci vyvolávacího systému - včetně přípravných montáží.</t>
  </si>
  <si>
    <t>Poznámka k položce: dodávka investorem</t>
  </si>
  <si>
    <t>742X502150</t>
  </si>
  <si>
    <t>Propojení vedení HDMI nezi datovou zásuvkou ve stropu pro připojení projektoru a zásuvkou v podparapetním žlabuem včetně zásuvek</t>
  </si>
  <si>
    <t>742X502160</t>
  </si>
  <si>
    <t>připojení a uvedení do provozu IP kamer včetně softwaru</t>
  </si>
  <si>
    <t>Poznámka k položce: Kompletní práce</t>
  </si>
  <si>
    <t>742X502170</t>
  </si>
  <si>
    <t>742X503010</t>
  </si>
  <si>
    <t>742X503020</t>
  </si>
  <si>
    <t>Ventilační jednotka do rozvaděče 1U se čtyřmi ventilátory</t>
  </si>
  <si>
    <t>742X503030</t>
  </si>
  <si>
    <t>Vyvazovací panel 2U, kovový</t>
  </si>
  <si>
    <t>742X503040</t>
  </si>
  <si>
    <t>742X503050</t>
  </si>
  <si>
    <t>Poznámka k položce: rezerva pro možnost připojení telefonní stanice</t>
  </si>
  <si>
    <t>742X503060</t>
  </si>
  <si>
    <t>Napájecí lišta 8xCZ zásuvka, bleskojistka, 3x1,5mm 2m kabel CZ-DE - 2U</t>
  </si>
  <si>
    <t>742X503070</t>
  </si>
  <si>
    <t>742X503080</t>
  </si>
  <si>
    <t>742X503090</t>
  </si>
  <si>
    <t>Oko kabelové pro uzemnění rozvaděče</t>
  </si>
  <si>
    <t>742X503100</t>
  </si>
  <si>
    <t>742X503110</t>
  </si>
  <si>
    <t>D+M Ostatní propojovací materiál metalických rozvodů</t>
  </si>
  <si>
    <t>742X503120</t>
  </si>
  <si>
    <t>Montáž roz. včetně připojení a ostatního propoj. a spoj. materiálu</t>
  </si>
  <si>
    <t>742X504010</t>
  </si>
  <si>
    <t>742X504020</t>
  </si>
  <si>
    <t>Dodávka a montáž kompletní datové jednoduché zásuvky včetně krabice pro datové zásuvky 1xRJ451 pro nástěnnou montáž se záclonkou datová + datový konektor Cat. 6</t>
  </si>
  <si>
    <t>742X504030</t>
  </si>
  <si>
    <t>Dodávka a montáž datového metalického kabelu Cat 6 F1/UTP PVC - stíněný (montáž je včetně ulžení v trase v chráničce).</t>
  </si>
  <si>
    <t>742X504040</t>
  </si>
  <si>
    <t>D+M Optický kabel 50/125 - OM2/12 (4 vláknový kabel) - včetně připojení</t>
  </si>
  <si>
    <t>742X504050</t>
  </si>
  <si>
    <t>Ochranná trubka LSPE</t>
  </si>
  <si>
    <t>742X504070</t>
  </si>
  <si>
    <t>Elektroinstalační trubka ohebná 2325/LPE-1 , vč.uložení, komplet</t>
  </si>
  <si>
    <t>742X504080</t>
  </si>
  <si>
    <t>M Naprogramování PC sítě včetně oživení</t>
  </si>
  <si>
    <t>742X504090</t>
  </si>
  <si>
    <t>D+M Ostatní materiál - kryty, spojovací apod.</t>
  </si>
  <si>
    <t>Poznámka k položce: kompletní dodávky a montáže</t>
  </si>
  <si>
    <t>742X504100</t>
  </si>
  <si>
    <t>D+M Ostatní nespecifikované Instalační materiál, konektory</t>
  </si>
  <si>
    <t>742X504110</t>
  </si>
  <si>
    <t>D+M Pancéřové chráničky, elektroinstalační PVC trubky včetně příslušenství a přístrojových krabic upevňovací spojovací materiál apod.</t>
  </si>
  <si>
    <t>742X504120</t>
  </si>
  <si>
    <t>742X504130</t>
  </si>
  <si>
    <t>742X504140</t>
  </si>
  <si>
    <t>742X504160</t>
  </si>
  <si>
    <t>D+M vodič CYKY 3J x 2,5 mm2, Včetně montáže</t>
  </si>
  <si>
    <t>742X504170</t>
  </si>
  <si>
    <t>D+M vodič CY 1 x 10 mm2 - ZZ, včetně montáže - pospojení</t>
  </si>
  <si>
    <t>742X506020</t>
  </si>
  <si>
    <t>Zprovoznění, seřízení a vyzkoušení zařízení spojení se slaboproudými rozvody a zařízením</t>
  </si>
  <si>
    <t>742X506030</t>
  </si>
  <si>
    <t>742X506070</t>
  </si>
  <si>
    <t>742X506080</t>
  </si>
  <si>
    <t>Funkční zkoušky včetně vystavení protokolů o zkouškách zařízení DTR a EZS</t>
  </si>
  <si>
    <t>742X506090</t>
  </si>
  <si>
    <t>{14df4ae6-388e-4f06-bfff-85db54a4611a}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</si>
  <si>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</si>
  <si>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</si>
  <si>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</si>
  <si>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</si>
  <si>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612311131</t>
  </si>
  <si>
    <t>Potažení vnitřních stěn vápenným štukem tloušťky do 3 mm</t>
  </si>
  <si>
    <t>"1.PP" (7*2+3,6)*4-1,25*2+(1,4*2+2,4)*3,7</t>
  </si>
  <si>
    <t>"1.NP" (1,8*2+1,6*2)*4-(1,4)</t>
  </si>
  <si>
    <t>"1.NP" (2,5*2+2,75*2)*4-(1,4+1,3*2,15+1,6)</t>
  </si>
  <si>
    <t>"1.NP" (4,5*2+3,75*2)*4-(1,6)</t>
  </si>
  <si>
    <t>"1.NP" (3*2+7*2)*4-(2,5*2+1,85*2,55)</t>
  </si>
  <si>
    <t>"1.NP" (4,42*2+5,7*2+0,4*2)*4-(1,6)</t>
  </si>
  <si>
    <t>"1.NP" (7*2+3,6)*4-2,4*2,4</t>
  </si>
  <si>
    <t>"1.NP" (13,75*2+10,7*2+1,6*2+0,6*6-3,6-1,6*2)*4-(1,6*2+1,25*2*3+1,6*5+1,8+1,2*3)</t>
  </si>
  <si>
    <t>"1.NP" (3,4*2+1,85*6)*4-(1,2*3)</t>
  </si>
  <si>
    <t>"1.NP" (4,2*2+2,95*2)*4-(1,6)</t>
  </si>
  <si>
    <t>"1.NP" (5,4*2+2,95*2)*4-(1,6)</t>
  </si>
  <si>
    <t>"1.NP" (5,15*2+3,9*2)*4-(1,6*3)</t>
  </si>
  <si>
    <t>"1.NP" (5,21*2+3,9*2)*4-(1,6*2)</t>
  </si>
  <si>
    <t>"1.NP" (2,9*2+3,9*2)*4-(1,6)</t>
  </si>
  <si>
    <t>"1.NP" (10,6*2+12*2+0,5*4)*4-(1,6*9+1,8+1,67*2)</t>
  </si>
  <si>
    <t>"1.NP" (7,95*2+3*2)*4-(1,6)</t>
  </si>
  <si>
    <t>"1.NP" (4,95*2+2,8*2+0,4*2)*4-(1,6)</t>
  </si>
  <si>
    <t>"1.NP" (4,95*2+5,5*2+0,4*4)*4-(1,6*2)</t>
  </si>
  <si>
    <t>"1.NP" (2,9*2+3,2*2)*4-(1,6)</t>
  </si>
  <si>
    <t>"1.NP" (2,75*2+1,8*2)*4-(1,6)</t>
  </si>
  <si>
    <t>"1.NP" (7,85*2+4,95*2)*4-(1,6*2+1,8)</t>
  </si>
  <si>
    <t>"1.NP" (0,7*2+1,3*2)*4-(1,6)</t>
  </si>
  <si>
    <t>"1.NP" (7,2*2+0,6*4+0,45*2)*4-(1,6*2+1,25*2)</t>
  </si>
  <si>
    <t>"1.NP" (3,1+2,6*2+0,5)*4-(1,2*4)</t>
  </si>
  <si>
    <t>"1.NP" (2*2+0,95*2+0,4*2)*4-(1,2)</t>
  </si>
  <si>
    <t>"1.NP" (2*2+1,25*2)*4-(1,2)</t>
  </si>
  <si>
    <t>"1.NP" (1,8*4+1,25*2+1,65*2)*4-(1,2*4)</t>
  </si>
  <si>
    <t>"1.NP" (1,4*4+1,5*2+1,4*2)*4-(1,2*2)</t>
  </si>
  <si>
    <t>"2.NP"(12,7*2+5,7*2+0,5*2)*4-(1,6*2+1,25*2)</t>
  </si>
  <si>
    <t>"2.NP"(4,5*2+6,4*2)*4-(2,2)</t>
  </si>
  <si>
    <t>"2.NP" (7*2+3,6)*4-2,4*2,4</t>
  </si>
  <si>
    <t>"2.NP" (12*2+2,8*2)*4-(1,25*2*2+1,6*3+1,2*2)</t>
  </si>
  <si>
    <t>"2.NP" (7,8*2+4,1*2+4,4*2)*4-(1,2*6+1,25*2*2)</t>
  </si>
  <si>
    <t>"2.NP" (0,9*8+1,45*4+1,4*4)*4-(1,2*6)</t>
  </si>
  <si>
    <t>"2.NP" (7,1*2+2,95*2+0,6*2)*4-(1,6*2)</t>
  </si>
  <si>
    <t>"2.NP" (6,1*2+2,95*2)*4-(1,6+2,2)</t>
  </si>
  <si>
    <t>"2.NP" (5,1*2+3,46*2)*4-(1,25*2)</t>
  </si>
  <si>
    <t>"2.NP" (3,2*2+3,46*2)*4-(1,8)</t>
  </si>
  <si>
    <t>"2.NP" (5*2+3,46*2)*4-(1,25*2)</t>
  </si>
  <si>
    <t>"2.NP" (12*2+16,3*2+0,6*4+0,45*2+0,5*2)*4-(1,25*2*4+1,6*6+1,8+2,2*2)</t>
  </si>
  <si>
    <t>"2.NP" (8,1*2+3*2)*4-(2,2)</t>
  </si>
  <si>
    <t>"2.NP" (2,95*2+4,95*2+0,45*2)*4-(1,6)</t>
  </si>
  <si>
    <t>"2.NP" (2,65*2+4,95*2+0,45*2)*4-(1,6)</t>
  </si>
  <si>
    <t>"2.NP" (5,525*2+4,95*2)*4-(1,25*2)</t>
  </si>
  <si>
    <t>"2.NP" (1,5*2+2,75)*4-(2,2)</t>
  </si>
  <si>
    <t>"2.NP" (2,9*2+3,35*2)*4-(2,2)</t>
  </si>
  <si>
    <t>"2.NP" (4*2+5,1*2)*4-(1,25*2)</t>
  </si>
  <si>
    <t>"2.NP" (3,75*2+5,1*2+0,4*2)*4-(1,25*2)</t>
  </si>
  <si>
    <t>"2.NP" (9*2+2,6*2+0,6*4+0,45*6-2,75)*4-(1,25*2*2+2,2-1,2)</t>
  </si>
  <si>
    <t>"2.NP" (2,57*2+1,8*2)*4-(1,2)</t>
  </si>
  <si>
    <t>"2.NP" (3,1*2+3,3*2)*4-(2,2)</t>
  </si>
  <si>
    <t>"3.NP"(13*2+5,85*4+0,5*2)*4-(1,6*2+1,25*2)</t>
  </si>
  <si>
    <t>"3.NP"(2*2+1,25*2)*4-(1,4)</t>
  </si>
  <si>
    <t>"3.NP"(2*2+1,25*2+0,3*2)*4-(1,4)</t>
  </si>
  <si>
    <t>"3.NP" (7*2+3,6)*4-2,4*2,4</t>
  </si>
  <si>
    <t>"3.NP" (11,5*2+3,3*2-3,5)*4-(1,6*2+1,4+1,25*2*2+1,2*2)</t>
  </si>
  <si>
    <t>"3.NP" (0,9*8+1,55*4+1,6*4)*4-(1,2*6)</t>
  </si>
  <si>
    <t>"3.NP" (1,425*4+2,25*2+1,9*2)*4-(1,2*3)</t>
  </si>
  <si>
    <t>"3.NP" (7,6*2+4,6*2)*4-(1,2*3+1,25*2*2)</t>
  </si>
  <si>
    <t>"3.NP" (7,1*2+3,25*2+0,4*2)*4-(1,6*2)</t>
  </si>
  <si>
    <t>"3.NP" (6,0*2+3,25*2)*4-(1,6+2,2)</t>
  </si>
  <si>
    <t>"3.NP" (12*2+15,9*2+0,4*4+0,45*2+0,4*2)*4-(1,25*2*4+1,6*6+2,2*2)</t>
  </si>
  <si>
    <t>"3.NP" (5,2*2+3,7*2)*4-(1,25*2)</t>
  </si>
  <si>
    <t>"3.NP" (2,4*2+3,7*2)*4-(1,6)</t>
  </si>
  <si>
    <t>"3.NP" (5,75*2+3,7*2)*4-(1,25*2)</t>
  </si>
  <si>
    <t>"3.NP" (8,25*2+3,15*2)*4-(2,2)</t>
  </si>
  <si>
    <t>"3.NP" (5,1*2+2,95*2+0,4*2)*4-(1,6)</t>
  </si>
  <si>
    <t>"3.NP" (5,1*2+8,45*2+0,4*2)*4-(1,6+1,25*2)</t>
  </si>
  <si>
    <t>"3.NP" (1,45*2+1,7*2)*4-(1,2+2,2*2)</t>
  </si>
  <si>
    <t>"3.NP" (1,45*2+0,95*2)*4-(1,2)</t>
  </si>
  <si>
    <t>"3.NP" (2,9*2+3,3*2)*4-(2,2)</t>
  </si>
  <si>
    <t>"3.NP" (3,9*2+5,1*2)*4-(1,25*2)</t>
  </si>
  <si>
    <t>"3.NP" (9*2+2,75*2+0,45*10)*4-(1,25*2*2+2,2*2+1,2)</t>
  </si>
  <si>
    <t>"3.NP" (2,75*2+1,9*2)*4-(1,2)</t>
  </si>
  <si>
    <t>"3.NP" (3,1*2+3,3*2)*4-(2,2)</t>
  </si>
  <si>
    <t>"odpočet plochy otlučených obkladů"-1147,453</t>
  </si>
  <si>
    <t>612321141</t>
  </si>
  <si>
    <t>Vápenocementová omítka štuková dvouvrstvá vnitřních stěn nanášená ručně</t>
  </si>
  <si>
    <t>"omítky zazdívek"</t>
  </si>
  <si>
    <t>"1.NP" (1,3*2,2*2)+(1,2*0,9*2)+(0,4*2,3*2)+(0,6*0,6*2)+(0,6*0,85*2)</t>
  </si>
  <si>
    <t>"2.NP" (1*2,2*2)*2+(0,6*0,6*2)+(1,25*2,2*2)+(0,8*2,2*2)+(0,9*4*2)</t>
  </si>
  <si>
    <t>"3.NP" (1,3*2,2*2)+(0,4*4*2)+(0,6*0,6*2)+(1,3*2,2*2)</t>
  </si>
  <si>
    <t>"zazdívka nik pod okny 1.NP" (1,2*0,7)*21</t>
  </si>
  <si>
    <t>"zazdívka nik pod okny 2.NP" (1,2*0,9)*18</t>
  </si>
  <si>
    <t>"1.NP" (1,3*2,2*2)</t>
  </si>
  <si>
    <t>"2.NP" (0,45*2,1*2)*2+(1*2,1*2)</t>
  </si>
  <si>
    <t>"3.NP" (1,45*2,2-1,6)*2*2</t>
  </si>
  <si>
    <t>"zazdiívka rozvaděčů 1.NP" (0,6*0,9)*2</t>
  </si>
  <si>
    <t>"zazdiívka rozvaděčů 2.NP" (0,6*0,9)*5</t>
  </si>
  <si>
    <t>"zazdiívka rozvaděčů 3.NP" (0,6*0,9)*5</t>
  </si>
  <si>
    <t>"zazdiívka hydrantů 1.NP" (0,7*0,7)*2</t>
  </si>
  <si>
    <t>"zazdiívka hydrantů 2.NP" (0,7*0,7)*2</t>
  </si>
  <si>
    <t>"zazdiívka hydrantů 3.NP" (0,7*0,7)*2</t>
  </si>
  <si>
    <t>"1.NP" ((0,7*2,2)+(0,6*2,2)+(1,86*4-1,4)+(1,8*4)+(1,9*4-1,6)+(1*2,2)+(0,5*2,2))*2</t>
  </si>
  <si>
    <t>"2.NP" ((0,7*2,2)+(0,6*2,2)*2+(0,2*2,2)*2+(2,9*4-1,6)+(0,6*2,1)+(1*2,2))*2</t>
  </si>
  <si>
    <t>"3.NP" ((1*2,2-1,6)*2+(1,4*2,2-1,6)+(0,7*2,2)*2+(0,2*2,2)*2+(0,7*2,1)+(1*2,2)+(1,2*2,2-1,6))*2</t>
  </si>
  <si>
    <t>"1.NP" ((0,9*2,2-1,2)+(1,05*2,2-1,6)*5+(0,9*2,2-1,2))*2</t>
  </si>
  <si>
    <t>"2.NP" ((0,9*2,2-1,2)*4+(2,15*2,2-1,6)+(1,3*2,2-1,6)+(1,35*2,2-1,6)+(1,45*2,2-1,6)*2+(1,7*2,2-1,6)+(1*2,2-1,6)*3+(1,4*2,2-1,6))*2</t>
  </si>
  <si>
    <t>"3.NP" ((1*2,2-1,6)*2+(1,45*2,2-1,6))*2</t>
  </si>
  <si>
    <t>"1.NP" ((1,1*2,1-1,6)+(0,4*2,1)+(0,8*2,1)+(0,9*2,1)*3)*2</t>
  </si>
  <si>
    <t>"2.NP" ((0,7*2,1)+(1,2*2,2-1,6)+(0,9*2,2-1,2)+(1,05*2,2-1,6)+(2,8*2,2-1,25*2)+(1,35*2,2-2))*2</t>
  </si>
  <si>
    <t>"3.NP" ((2,15*2,15-1,6)+(0,4*2,15)+(1,45*2,15-1,6)+(1,7*2,15-1,6)+(1,3*2,15-1,6)+(1*2,2-1,6))*2</t>
  </si>
  <si>
    <t>612325302</t>
  </si>
  <si>
    <t>Vápenocementová štuková omítka ostění nebo nadpraží</t>
  </si>
  <si>
    <t>"1.NP" (2,15*2*0,6)*2+(2,15*2*0,45)*2+(1,1*2*0,45)+(2*2*0,15)*12+(2*0,15)*1+5</t>
  </si>
  <si>
    <t>"2.NP" (2,15*2*0,6)*2+(2,15*2*0,45)*3+(2*2*0,15)*11+(2*0,15)*4+5</t>
  </si>
  <si>
    <t>"3.NP" (2*2*0,15)*4+(2*0,15)*6+2</t>
  </si>
  <si>
    <t>612325421</t>
  </si>
  <si>
    <t>Oprava vnitřní vápenocementové štukové omítky stěn v rozsahu plochy do 10%</t>
  </si>
  <si>
    <t xml:space="preserve">    712 - Povlakové krytiny</t>
  </si>
  <si>
    <t>Poznámka k položce: přeplátování poškozených míst, zatmelení falcových spojů</t>
  </si>
  <si>
    <t>"cca 30% plochy střechy" 1000*0,3</t>
  </si>
  <si>
    <t>7679951903R</t>
  </si>
  <si>
    <t>Montáž a dodávka nerez madla kruhového průřezu průběžné kotvené do stěny</t>
  </si>
  <si>
    <t>771473111</t>
  </si>
  <si>
    <t>Montáž soklíků z dlaždic keramických lepených rovných v do 65 mm</t>
  </si>
  <si>
    <t>597610911M</t>
  </si>
  <si>
    <t>dodávka soklů keramických</t>
  </si>
  <si>
    <t>7715731121R</t>
  </si>
  <si>
    <t>Montáž podlah keramických režných hladkých lepených 300/600 včetně silikonování a akrylování</t>
  </si>
  <si>
    <t>59711111901M</t>
  </si>
  <si>
    <t>Dodávka keramické dlažby vnitřní 300/600</t>
  </si>
  <si>
    <t>"1.NP" (20,21+23,01+54,23+1,72+1,72+2,09+1,72+2,25+2,1+2,97+1,96+1,81+1,63+4,95+3,24+4,95+2,81+7,48)</t>
  </si>
  <si>
    <t>"2.NP" (23,01+47,74+2,42+1,28+3,1+1,57+6,28+1,19+1,19+1,13+2,87+1,95+4,95+1,31+1,31+1,26+1,26+4,32)</t>
  </si>
  <si>
    <t>"3.NP" (23,01+50,13+2,78+3,21+2,53+10,23+1,62+1,62+2,19+2,47+1,38+1,44+1,44+1,4+1,4+2,82)</t>
  </si>
  <si>
    <t>358,66*1,1 "Přepočtené koeficientem množství</t>
  </si>
  <si>
    <t>998771101</t>
  </si>
  <si>
    <t>Přesun hmot tonážní pro podlahy z dlaždic v objektech v do 6 m</t>
  </si>
  <si>
    <t xml:space="preserve">    776 - Podlahy povlakové</t>
  </si>
  <si>
    <t>781413111</t>
  </si>
  <si>
    <t>Montáž obkladaček vnitřních pórovinových pravoúhlých do 22 ks/m2 lepených standardním lepidlem</t>
  </si>
  <si>
    <t>"1.NP" (1,86*8+1,125*2+0,925*6)*2-1,4*6</t>
  </si>
  <si>
    <t>"1.NP" (1,4*4+1,8*4+1,4*2+1,5*2+1,65*2+1,25*2)*2-1,2*6</t>
  </si>
  <si>
    <t>"1.NP" (2,05*2+1,2*2+0,95*2+2*2)*2-1,2*2</t>
  </si>
  <si>
    <t>"1.NP" (1,8*4)*2-1,6</t>
  </si>
  <si>
    <t>"2.NP" (1,45*4+1,4*4+0,9*8)*2-1,2*6</t>
  </si>
  <si>
    <t>"2.NP" (1,25*6+1,95*2+1*2+1,5*2+1*6+3,1*2+1,8*4+0,6*2)*2-1,4*9-1,6</t>
  </si>
  <si>
    <t>"3.NP" (1,6*2+0,9*2+0,9*2+0,35*2+0,9*2+0,95*2+1,95*2)*2-1,4*2</t>
  </si>
  <si>
    <t>"3.NP" (1,45*4+1,7*2+0,95*2)*2-1,4*3</t>
  </si>
  <si>
    <t>"3.NP" (1,6*4+1,55*4+0,9*8)*2-1,2*6</t>
  </si>
  <si>
    <t>"3.NP" (2*2+1,55*2)*2-1,4</t>
  </si>
  <si>
    <t>597610901M</t>
  </si>
  <si>
    <t>dodávka obkladů vnitřních keramických</t>
  </si>
  <si>
    <t>294,16*1,1 "Přepočtené koeficientem množství</t>
  </si>
  <si>
    <t>998781101</t>
  </si>
  <si>
    <t>Přesun hmot tonážní pro obklady keramické v objektech v do 6 m</t>
  </si>
  <si>
    <t>784181101</t>
  </si>
  <si>
    <t>Základní akrylátová jednonásobná penetrace podkladu v místnostech výšky do 3,80m</t>
  </si>
  <si>
    <t>784221101</t>
  </si>
  <si>
    <t>Dvojnásobné bílé malby  ze směsí za sucha dobře otěruvzdorných v místnostech do 3,80 m</t>
  </si>
  <si>
    <t>100,52+4397,295+52,485</t>
  </si>
  <si>
    <t>96,18*2+99,22*2+30,6*2</t>
  </si>
  <si>
    <t>"navazující prostory"150</t>
  </si>
  <si>
    <t>"odpočetmobkladů" -294,16</t>
  </si>
  <si>
    <t>ČSSZ Ústředí - oprava Foldermayerova pavilonu - Rozpočet</t>
  </si>
  <si>
    <t>Vytápění</t>
  </si>
  <si>
    <t>Vzduchotechnika</t>
  </si>
  <si>
    <t>Zdravotně technické instalace</t>
  </si>
  <si>
    <t>Silnoproudá elektrotechnika</t>
  </si>
  <si>
    <t>Slaboproudá elektrotechnika</t>
  </si>
  <si>
    <t>Stavební část</t>
  </si>
  <si>
    <t>Rozvaděč 19", stojanový, 42U 2000x800x900 - komplet hl. 1000</t>
  </si>
  <si>
    <t>19" Patch propojovací panel 24 potů, 24xRJ45/u , Cat. C6A</t>
  </si>
  <si>
    <t>Propojovací panel telefonní 19", 50xRJ45/u, 1U Cat.3 - komplet 1U včetně připojení</t>
  </si>
  <si>
    <t>Propojovací kabel C6A 3m</t>
  </si>
  <si>
    <t>Propojovací kabel C6A 2m</t>
  </si>
  <si>
    <t>Dodávka a montáž kompletní datové dvojzásuvky včetně krabice pro datové zásuvky 2xRJ45 pro montáž do podparapetní krabice se záclonkou datová + datový konektor Cat. 6A</t>
  </si>
  <si>
    <t>D+M Konektory RJ cat. 6A včetně instalace</t>
  </si>
  <si>
    <t>Dodavatelská část - Proměření-závěrečné certifikační kvalifikační měření s protokolem na CD, revize, dodavatelská dokumentace, projekt skutečného provedení, předávací dokumentace</t>
  </si>
  <si>
    <t>Kabelové podparapetní žlaby pro osazerní el. rozvodů proně osazení přístrojových krabic pro silnoproudé i slaboproudé přístroje - zásuvky vedení ve žlabu při podlaze  např.  PK160x70 D nad radiátory</t>
  </si>
  <si>
    <t>Příloha č. 1 - výkaz výměr</t>
  </si>
  <si>
    <t>1 - Stavební část</t>
  </si>
  <si>
    <t>2 - Vytápění</t>
  </si>
  <si>
    <t>3 - Vzduchotechnika</t>
  </si>
  <si>
    <t>4 - Zdravotně technické instalace</t>
  </si>
  <si>
    <t>5 - Silnoproudá elektrotechnika</t>
  </si>
  <si>
    <t>6 - Slaboproudá elektrotechnika</t>
  </si>
  <si>
    <t>Připojení pro ohřívače vody včetně instalace</t>
  </si>
  <si>
    <t>Připojení pro osoušeče rukou včetně 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</si>
</sst>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color rgb="FF800080"/>
      <name val="Trebuchet MS"/>
    </font>
    <font>
      <u/>
      <sz val="11"/>
      <color theme="1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7" borderId="0" xfId="0" applyFont="1" applyFill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4" fontId="12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4" fillId="2" borderId="0" xfId="1" applyFont="1" applyFill="1" applyAlignment="1" applyProtection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6" borderId="25" xfId="0" applyNumberFormat="1" applyFont="1" applyFill="1" applyBorder="1" applyAlignment="1" applyProtection="1">
      <alignment vertical="center"/>
      <protection locked="0"/>
    </xf>
    <xf numFmtId="4" fontId="0" fillId="7" borderId="25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0" fontId="39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8" fillId="6" borderId="25" xfId="0" applyNumberFormat="1" applyFont="1" applyFill="1" applyBorder="1" applyAlignment="1" applyProtection="1">
      <alignment vertical="center"/>
      <protection locked="0"/>
    </xf>
    <xf numFmtId="4" fontId="38" fillId="7" borderId="25" xfId="0" applyNumberFormat="1" applyFont="1" applyFill="1" applyBorder="1" applyAlignment="1" applyProtection="1">
      <alignment vertical="center"/>
      <protection locked="0"/>
    </xf>
    <xf numFmtId="4" fontId="0" fillId="8" borderId="25" xfId="0" applyNumberFormat="1" applyFont="1" applyFill="1" applyBorder="1" applyAlignment="1" applyProtection="1">
      <alignment vertical="center"/>
      <protection locked="0"/>
    </xf>
    <xf numFmtId="0" fontId="0" fillId="7" borderId="25" xfId="0" applyFont="1" applyFill="1" applyBorder="1" applyAlignment="1" applyProtection="1">
      <alignment horizontal="left" vertical="center" wrapText="1"/>
      <protection locked="0"/>
    </xf>
    <xf numFmtId="4" fontId="38" fillId="8" borderId="25" xfId="0" applyNumberFormat="1" applyFont="1" applyFill="1" applyBorder="1" applyAlignment="1" applyProtection="1">
      <alignment vertical="center"/>
      <protection locked="0"/>
    </xf>
    <xf numFmtId="4" fontId="32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40" fillId="0" borderId="12" xfId="0" applyFont="1" applyBorder="1" applyAlignment="1">
      <alignment horizontal="left" vertical="center" wrapText="1"/>
    </xf>
    <xf numFmtId="4" fontId="6" fillId="7" borderId="23" xfId="0" applyNumberFormat="1" applyFont="1" applyFill="1" applyBorder="1" applyAlignment="1"/>
    <xf numFmtId="4" fontId="6" fillId="7" borderId="23" xfId="0" applyNumberFormat="1" applyFont="1" applyFill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xjuzjar/data/Disk%20C/Jarda/nab&#237;dky/Nab&#237;dky%202019/Fodermayer&#367;v%20pavil&#243;n%20elektro%20a%20voda/Rozpo&#269;et%20pro%20&#250;pravu%20-%20%20oprava%20Foldermayerova%20pavilonu%20om&#237;t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2 - Stavební část"/>
      <sheetName val="10 - Vedlejší a ostatní n..."/>
    </sheetNames>
    <sheetDataSet>
      <sheetData sheetId="0">
        <row r="6">
          <cell r="K6" t="str">
            <v>D.1.1 - ČSSZ Ústředí - oprava Foldermayerova pavilonu - Rozpočet</v>
          </cell>
        </row>
        <row r="8">
          <cell r="AN8" t="str">
            <v>28.7.2018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98"/>
  <sheetViews>
    <sheetView showGridLines="0" workbookViewId="0">
      <pane ySplit="1" topLeftCell="A2" activePane="bottomLeft" state="frozen"/>
      <selection pane="bottomLeft" activeCell="BI57" sqref="BI5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6.33203125" customWidth="1"/>
    <col min="44" max="44" width="0.1640625" customWidth="1"/>
    <col min="45" max="45" width="25.83203125" hidden="1" customWidth="1"/>
    <col min="46" max="46" width="1.33203125" hidden="1" customWidth="1"/>
    <col min="47" max="47" width="28" hidden="1" customWidth="1"/>
    <col min="48" max="48" width="32.83203125" hidden="1" customWidth="1"/>
    <col min="49" max="49" width="30.1640625" hidden="1" customWidth="1"/>
    <col min="50" max="50" width="26.5" hidden="1" customWidth="1"/>
    <col min="51" max="51" width="34.1640625" hidden="1" customWidth="1"/>
    <col min="52" max="52" width="7.83203125" hidden="1" customWidth="1"/>
    <col min="53" max="53" width="3.6640625" hidden="1" customWidth="1"/>
    <col min="54" max="54" width="65.5" hidden="1" customWidth="1"/>
    <col min="55" max="55" width="4.6640625" hidden="1" customWidth="1"/>
    <col min="56" max="56" width="61" hidden="1" customWidth="1"/>
    <col min="57" max="57" width="66.1640625" hidden="1" customWidth="1"/>
    <col min="58" max="58" width="0.1640625" customWidth="1"/>
    <col min="59" max="81" width="9.33203125" hidden="1" customWidth="1"/>
    <col min="82" max="82" width="33.5" customWidth="1"/>
    <col min="83" max="83" width="25.6640625" customWidth="1"/>
    <col min="84" max="84" width="33.33203125" customWidth="1"/>
    <col min="85" max="85" width="24" customWidth="1"/>
    <col min="86" max="86" width="22.6640625" customWidth="1"/>
    <col min="87" max="87" width="31.1640625" customWidth="1"/>
    <col min="88" max="88" width="27.33203125" customWidth="1"/>
    <col min="89" max="89" width="13.6640625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R2" s="234" t="s">
        <v>8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20" t="s">
        <v>9</v>
      </c>
      <c r="BT2" s="20" t="s">
        <v>10</v>
      </c>
    </row>
    <row r="3" spans="1:73" ht="43.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39" t="s">
        <v>1686</v>
      </c>
      <c r="AN3" s="239"/>
      <c r="AO3" s="239"/>
      <c r="AP3" s="239"/>
      <c r="AQ3" s="23"/>
      <c r="BS3" s="20" t="s">
        <v>9</v>
      </c>
      <c r="BT3" s="20" t="s">
        <v>11</v>
      </c>
    </row>
    <row r="4" spans="1:73" ht="36.950000000000003" customHeight="1">
      <c r="B4" s="24"/>
      <c r="C4" s="207" t="s">
        <v>12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5"/>
      <c r="AS4" s="26" t="s">
        <v>13</v>
      </c>
      <c r="BS4" s="20" t="s">
        <v>14</v>
      </c>
    </row>
    <row r="5" spans="1:73" ht="14.45" customHeight="1">
      <c r="B5" s="24"/>
      <c r="C5" s="27"/>
      <c r="D5" s="28" t="s">
        <v>15</v>
      </c>
      <c r="E5" s="27"/>
      <c r="F5" s="27"/>
      <c r="G5" s="27"/>
      <c r="H5" s="27"/>
      <c r="I5" s="27"/>
      <c r="J5" s="27"/>
      <c r="K5" s="209" t="s">
        <v>16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7"/>
      <c r="AQ5" s="25"/>
      <c r="BS5" s="20" t="s">
        <v>9</v>
      </c>
    </row>
    <row r="6" spans="1:73" ht="36.950000000000003" customHeight="1">
      <c r="B6" s="24"/>
      <c r="C6" s="27"/>
      <c r="D6" s="30" t="s">
        <v>17</v>
      </c>
      <c r="E6" s="27"/>
      <c r="F6" s="27"/>
      <c r="G6" s="27"/>
      <c r="H6" s="27"/>
      <c r="I6" s="27"/>
      <c r="J6" s="27"/>
      <c r="K6" s="211" t="s">
        <v>1670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7"/>
      <c r="AQ6" s="25"/>
      <c r="BS6" s="20" t="s">
        <v>9</v>
      </c>
    </row>
    <row r="7" spans="1:73" ht="14.45" customHeight="1">
      <c r="B7" s="24"/>
      <c r="C7" s="27"/>
      <c r="D7" s="31" t="s">
        <v>18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19</v>
      </c>
      <c r="AL7" s="27"/>
      <c r="AM7" s="27"/>
      <c r="AN7" s="29" t="s">
        <v>5</v>
      </c>
      <c r="AO7" s="27"/>
      <c r="AP7" s="27"/>
      <c r="AQ7" s="25"/>
      <c r="BS7" s="20" t="s">
        <v>9</v>
      </c>
    </row>
    <row r="8" spans="1:73" ht="14.45" customHeight="1">
      <c r="B8" s="24"/>
      <c r="C8" s="27"/>
      <c r="D8" s="31" t="s">
        <v>20</v>
      </c>
      <c r="E8" s="27"/>
      <c r="F8" s="27"/>
      <c r="G8" s="27"/>
      <c r="H8" s="27"/>
      <c r="I8" s="27"/>
      <c r="J8" s="27"/>
      <c r="K8" s="29" t="s">
        <v>21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22</v>
      </c>
      <c r="AL8" s="27"/>
      <c r="AM8" s="27"/>
      <c r="AN8" s="29"/>
      <c r="AO8" s="27"/>
      <c r="AP8" s="27"/>
      <c r="AQ8" s="25"/>
      <c r="BS8" s="20" t="s">
        <v>9</v>
      </c>
    </row>
    <row r="9" spans="1:73" ht="14.4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S9" s="20" t="s">
        <v>9</v>
      </c>
    </row>
    <row r="10" spans="1:73" ht="14.45" customHeight="1">
      <c r="B10" s="24"/>
      <c r="C10" s="27"/>
      <c r="D10" s="31" t="s">
        <v>23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24</v>
      </c>
      <c r="AL10" s="27"/>
      <c r="AM10" s="27"/>
      <c r="AN10" s="29" t="s">
        <v>25</v>
      </c>
      <c r="AO10" s="27"/>
      <c r="AP10" s="27"/>
      <c r="AQ10" s="25"/>
      <c r="BS10" s="20" t="s">
        <v>9</v>
      </c>
    </row>
    <row r="11" spans="1:73" ht="18.399999999999999" customHeight="1">
      <c r="B11" s="24"/>
      <c r="C11" s="27"/>
      <c r="D11" s="27"/>
      <c r="E11" s="29" t="s">
        <v>26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27</v>
      </c>
      <c r="AL11" s="27"/>
      <c r="AM11" s="27"/>
      <c r="AN11" s="29" t="s">
        <v>5</v>
      </c>
      <c r="AO11" s="27"/>
      <c r="AP11" s="27"/>
      <c r="AQ11" s="25"/>
      <c r="BS11" s="20" t="s">
        <v>9</v>
      </c>
    </row>
    <row r="12" spans="1:73" ht="6.9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S12" s="20" t="s">
        <v>9</v>
      </c>
    </row>
    <row r="13" spans="1:73" ht="14.45" customHeight="1">
      <c r="B13" s="24"/>
      <c r="C13" s="27"/>
      <c r="D13" s="31" t="s">
        <v>28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24</v>
      </c>
      <c r="AL13" s="27"/>
      <c r="AM13" s="27"/>
      <c r="AN13" s="29" t="s">
        <v>5</v>
      </c>
      <c r="AO13" s="27"/>
      <c r="AP13" s="27"/>
      <c r="AQ13" s="25"/>
      <c r="BS13" s="20" t="s">
        <v>9</v>
      </c>
    </row>
    <row r="14" spans="1:73" ht="15">
      <c r="B14" s="24"/>
      <c r="C14" s="27"/>
      <c r="D14" s="27"/>
      <c r="E14" s="29" t="s">
        <v>29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27</v>
      </c>
      <c r="AL14" s="27"/>
      <c r="AM14" s="27"/>
      <c r="AN14" s="29" t="s">
        <v>5</v>
      </c>
      <c r="AO14" s="27"/>
      <c r="AP14" s="27"/>
      <c r="AQ14" s="25"/>
      <c r="BS14" s="20" t="s">
        <v>9</v>
      </c>
    </row>
    <row r="15" spans="1:73" ht="6.9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S15" s="20" t="s">
        <v>6</v>
      </c>
    </row>
    <row r="16" spans="1:73" ht="14.45" customHeight="1">
      <c r="B16" s="24"/>
      <c r="C16" s="27"/>
      <c r="D16" s="31" t="s">
        <v>30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24</v>
      </c>
      <c r="AL16" s="27"/>
      <c r="AM16" s="27"/>
      <c r="AN16" s="29"/>
      <c r="AO16" s="27"/>
      <c r="AP16" s="27"/>
      <c r="AQ16" s="25"/>
      <c r="BS16" s="20" t="s">
        <v>6</v>
      </c>
    </row>
    <row r="17" spans="2:71" ht="18.399999999999999" customHeight="1">
      <c r="B17" s="24"/>
      <c r="C17" s="27"/>
      <c r="D17" s="27"/>
      <c r="E17" s="29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27</v>
      </c>
      <c r="AL17" s="27"/>
      <c r="AM17" s="27"/>
      <c r="AN17" s="29" t="s">
        <v>5</v>
      </c>
      <c r="AO17" s="27"/>
      <c r="AP17" s="27"/>
      <c r="AQ17" s="25"/>
      <c r="BS17" s="20" t="s">
        <v>32</v>
      </c>
    </row>
    <row r="18" spans="2:71" ht="6.9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S18" s="20" t="s">
        <v>9</v>
      </c>
    </row>
    <row r="19" spans="2:71" ht="14.45" customHeight="1">
      <c r="B19" s="24"/>
      <c r="C19" s="27"/>
      <c r="D19" s="31" t="s">
        <v>33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24</v>
      </c>
      <c r="AL19" s="27"/>
      <c r="AM19" s="27"/>
      <c r="AN19" s="29" t="s">
        <v>5</v>
      </c>
      <c r="AO19" s="27"/>
      <c r="AP19" s="27"/>
      <c r="AQ19" s="25"/>
      <c r="BS19" s="20" t="s">
        <v>9</v>
      </c>
    </row>
    <row r="20" spans="2:71" ht="18.399999999999999" customHeight="1">
      <c r="B20" s="24"/>
      <c r="C20" s="27"/>
      <c r="D20" s="27"/>
      <c r="E20" s="29" t="s">
        <v>29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27</v>
      </c>
      <c r="AL20" s="27"/>
      <c r="AM20" s="27"/>
      <c r="AN20" s="29" t="s">
        <v>5</v>
      </c>
      <c r="AO20" s="27"/>
      <c r="AP20" s="27"/>
      <c r="AQ20" s="25"/>
    </row>
    <row r="21" spans="2:71" ht="6.9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</row>
    <row r="22" spans="2:71" ht="15">
      <c r="B22" s="24"/>
      <c r="C22" s="27"/>
      <c r="D22" s="31" t="s">
        <v>34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</row>
    <row r="23" spans="2:71" ht="63" customHeight="1">
      <c r="B23" s="24"/>
      <c r="C23" s="27"/>
      <c r="D23" s="27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7"/>
      <c r="AP23" s="27"/>
      <c r="AQ23" s="25"/>
    </row>
    <row r="24" spans="2:71" ht="6.9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</row>
    <row r="25" spans="2:71" ht="6.95" customHeight="1">
      <c r="B25" s="24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5"/>
    </row>
    <row r="26" spans="2:71" ht="14.45" customHeight="1">
      <c r="B26" s="24"/>
      <c r="C26" s="27"/>
      <c r="D26" s="33" t="s">
        <v>35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36">
        <f>ROUND(AG87,2)</f>
        <v>0</v>
      </c>
      <c r="AL26" s="210"/>
      <c r="AM26" s="210"/>
      <c r="AN26" s="210"/>
      <c r="AO26" s="210"/>
      <c r="AP26" s="27"/>
      <c r="AQ26" s="25"/>
    </row>
    <row r="27" spans="2:71" ht="14.45" customHeight="1">
      <c r="B27" s="24"/>
      <c r="C27" s="27"/>
      <c r="D27" s="33" t="s">
        <v>36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36">
        <f>ROUND(AG95,2)</f>
        <v>0</v>
      </c>
      <c r="AL27" s="236"/>
      <c r="AM27" s="236"/>
      <c r="AN27" s="236"/>
      <c r="AO27" s="236"/>
      <c r="AP27" s="27"/>
      <c r="AQ27" s="25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71" s="1" customFormat="1" ht="25.9" customHeight="1">
      <c r="B29" s="34"/>
      <c r="C29" s="35"/>
      <c r="D29" s="37" t="s">
        <v>37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37">
        <f>ROUND(AK26+AK27,2)</f>
        <v>0</v>
      </c>
      <c r="AL29" s="238"/>
      <c r="AM29" s="238"/>
      <c r="AN29" s="238"/>
      <c r="AO29" s="238"/>
      <c r="AP29" s="35"/>
      <c r="AQ29" s="36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71" s="2" customFormat="1" ht="14.45" customHeight="1">
      <c r="B31" s="39"/>
      <c r="C31" s="40"/>
      <c r="D31" s="41" t="s">
        <v>38</v>
      </c>
      <c r="E31" s="40"/>
      <c r="F31" s="41" t="s">
        <v>39</v>
      </c>
      <c r="G31" s="40"/>
      <c r="H31" s="40"/>
      <c r="I31" s="40"/>
      <c r="J31" s="40"/>
      <c r="K31" s="40"/>
      <c r="L31" s="202">
        <v>0.21</v>
      </c>
      <c r="M31" s="203"/>
      <c r="N31" s="203"/>
      <c r="O31" s="203"/>
      <c r="P31" s="40"/>
      <c r="Q31" s="40"/>
      <c r="R31" s="40"/>
      <c r="S31" s="40"/>
      <c r="T31" s="43" t="s">
        <v>40</v>
      </c>
      <c r="U31" s="40"/>
      <c r="V31" s="40"/>
      <c r="W31" s="204">
        <f>ROUND(AZ87+SUM(CD96),2)</f>
        <v>0</v>
      </c>
      <c r="X31" s="203"/>
      <c r="Y31" s="203"/>
      <c r="Z31" s="203"/>
      <c r="AA31" s="203"/>
      <c r="AB31" s="203"/>
      <c r="AC31" s="203"/>
      <c r="AD31" s="203"/>
      <c r="AE31" s="203"/>
      <c r="AF31" s="40"/>
      <c r="AG31" s="40"/>
      <c r="AH31" s="40"/>
      <c r="AI31" s="40"/>
      <c r="AJ31" s="40"/>
      <c r="AK31" s="204">
        <f>ROUND(AV87+SUM(BY96),2)</f>
        <v>0</v>
      </c>
      <c r="AL31" s="203"/>
      <c r="AM31" s="203"/>
      <c r="AN31" s="203"/>
      <c r="AO31" s="203"/>
      <c r="AP31" s="40"/>
      <c r="AQ31" s="44"/>
    </row>
    <row r="32" spans="2:71" s="2" customFormat="1" ht="14.45" customHeight="1">
      <c r="B32" s="39"/>
      <c r="C32" s="40"/>
      <c r="D32" s="40"/>
      <c r="E32" s="40"/>
      <c r="F32" s="41" t="s">
        <v>41</v>
      </c>
      <c r="G32" s="40"/>
      <c r="H32" s="40"/>
      <c r="I32" s="40"/>
      <c r="J32" s="40"/>
      <c r="K32" s="40"/>
      <c r="L32" s="202">
        <v>0.15</v>
      </c>
      <c r="M32" s="203"/>
      <c r="N32" s="203"/>
      <c r="O32" s="203"/>
      <c r="P32" s="40"/>
      <c r="Q32" s="40"/>
      <c r="R32" s="40"/>
      <c r="S32" s="40"/>
      <c r="T32" s="43" t="s">
        <v>40</v>
      </c>
      <c r="U32" s="40"/>
      <c r="V32" s="40"/>
      <c r="W32" s="204">
        <f>ROUND(BA87+SUM(CE96),2)</f>
        <v>0</v>
      </c>
      <c r="X32" s="203"/>
      <c r="Y32" s="203"/>
      <c r="Z32" s="203"/>
      <c r="AA32" s="203"/>
      <c r="AB32" s="203"/>
      <c r="AC32" s="203"/>
      <c r="AD32" s="203"/>
      <c r="AE32" s="203"/>
      <c r="AF32" s="40"/>
      <c r="AG32" s="40"/>
      <c r="AH32" s="40"/>
      <c r="AI32" s="40"/>
      <c r="AJ32" s="40"/>
      <c r="AK32" s="204">
        <f>ROUND(AW87+SUM(BZ96),2)</f>
        <v>0</v>
      </c>
      <c r="AL32" s="203"/>
      <c r="AM32" s="203"/>
      <c r="AN32" s="203"/>
      <c r="AO32" s="203"/>
      <c r="AP32" s="40"/>
      <c r="AQ32" s="44"/>
    </row>
    <row r="33" spans="2:43" s="2" customFormat="1" ht="14.45" hidden="1" customHeight="1">
      <c r="B33" s="39"/>
      <c r="C33" s="40"/>
      <c r="D33" s="40"/>
      <c r="E33" s="40"/>
      <c r="F33" s="41" t="s">
        <v>42</v>
      </c>
      <c r="G33" s="40"/>
      <c r="H33" s="40"/>
      <c r="I33" s="40"/>
      <c r="J33" s="40"/>
      <c r="K33" s="40"/>
      <c r="L33" s="202">
        <v>0.21</v>
      </c>
      <c r="M33" s="203"/>
      <c r="N33" s="203"/>
      <c r="O33" s="203"/>
      <c r="P33" s="40"/>
      <c r="Q33" s="40"/>
      <c r="R33" s="40"/>
      <c r="S33" s="40"/>
      <c r="T33" s="43" t="s">
        <v>40</v>
      </c>
      <c r="U33" s="40"/>
      <c r="V33" s="40"/>
      <c r="W33" s="204">
        <f>ROUND(BB87+SUM(CF96),2)</f>
        <v>0</v>
      </c>
      <c r="X33" s="203"/>
      <c r="Y33" s="203"/>
      <c r="Z33" s="203"/>
      <c r="AA33" s="203"/>
      <c r="AB33" s="203"/>
      <c r="AC33" s="203"/>
      <c r="AD33" s="203"/>
      <c r="AE33" s="203"/>
      <c r="AF33" s="40"/>
      <c r="AG33" s="40"/>
      <c r="AH33" s="40"/>
      <c r="AI33" s="40"/>
      <c r="AJ33" s="40"/>
      <c r="AK33" s="204">
        <v>0</v>
      </c>
      <c r="AL33" s="203"/>
      <c r="AM33" s="203"/>
      <c r="AN33" s="203"/>
      <c r="AO33" s="203"/>
      <c r="AP33" s="40"/>
      <c r="AQ33" s="44"/>
    </row>
    <row r="34" spans="2:43" s="2" customFormat="1" ht="14.45" hidden="1" customHeight="1">
      <c r="B34" s="39"/>
      <c r="C34" s="40"/>
      <c r="D34" s="40"/>
      <c r="E34" s="40"/>
      <c r="F34" s="41" t="s">
        <v>43</v>
      </c>
      <c r="G34" s="40"/>
      <c r="H34" s="40"/>
      <c r="I34" s="40"/>
      <c r="J34" s="40"/>
      <c r="K34" s="40"/>
      <c r="L34" s="202">
        <v>0.15</v>
      </c>
      <c r="M34" s="203"/>
      <c r="N34" s="203"/>
      <c r="O34" s="203"/>
      <c r="P34" s="40"/>
      <c r="Q34" s="40"/>
      <c r="R34" s="40"/>
      <c r="S34" s="40"/>
      <c r="T34" s="43" t="s">
        <v>40</v>
      </c>
      <c r="U34" s="40"/>
      <c r="V34" s="40"/>
      <c r="W34" s="204">
        <f>ROUND(BC87+SUM(CG96),2)</f>
        <v>0</v>
      </c>
      <c r="X34" s="203"/>
      <c r="Y34" s="203"/>
      <c r="Z34" s="203"/>
      <c r="AA34" s="203"/>
      <c r="AB34" s="203"/>
      <c r="AC34" s="203"/>
      <c r="AD34" s="203"/>
      <c r="AE34" s="203"/>
      <c r="AF34" s="40"/>
      <c r="AG34" s="40"/>
      <c r="AH34" s="40"/>
      <c r="AI34" s="40"/>
      <c r="AJ34" s="40"/>
      <c r="AK34" s="204">
        <v>0</v>
      </c>
      <c r="AL34" s="203"/>
      <c r="AM34" s="203"/>
      <c r="AN34" s="203"/>
      <c r="AO34" s="203"/>
      <c r="AP34" s="40"/>
      <c r="AQ34" s="44"/>
    </row>
    <row r="35" spans="2:43" s="2" customFormat="1" ht="14.45" hidden="1" customHeight="1">
      <c r="B35" s="39"/>
      <c r="C35" s="40"/>
      <c r="D35" s="40"/>
      <c r="E35" s="40"/>
      <c r="F35" s="41" t="s">
        <v>44</v>
      </c>
      <c r="G35" s="40"/>
      <c r="H35" s="40"/>
      <c r="I35" s="40"/>
      <c r="J35" s="40"/>
      <c r="K35" s="40"/>
      <c r="L35" s="202">
        <v>0</v>
      </c>
      <c r="M35" s="203"/>
      <c r="N35" s="203"/>
      <c r="O35" s="203"/>
      <c r="P35" s="40"/>
      <c r="Q35" s="40"/>
      <c r="R35" s="40"/>
      <c r="S35" s="40"/>
      <c r="T35" s="43" t="s">
        <v>40</v>
      </c>
      <c r="U35" s="40"/>
      <c r="V35" s="40"/>
      <c r="W35" s="204">
        <f>ROUND(BD87+SUM(CH96),2)</f>
        <v>0</v>
      </c>
      <c r="X35" s="203"/>
      <c r="Y35" s="203"/>
      <c r="Z35" s="203"/>
      <c r="AA35" s="203"/>
      <c r="AB35" s="203"/>
      <c r="AC35" s="203"/>
      <c r="AD35" s="203"/>
      <c r="AE35" s="203"/>
      <c r="AF35" s="40"/>
      <c r="AG35" s="40"/>
      <c r="AH35" s="40"/>
      <c r="AI35" s="40"/>
      <c r="AJ35" s="40"/>
      <c r="AK35" s="204">
        <v>0</v>
      </c>
      <c r="AL35" s="203"/>
      <c r="AM35" s="203"/>
      <c r="AN35" s="203"/>
      <c r="AO35" s="203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46</v>
      </c>
      <c r="U37" s="47"/>
      <c r="V37" s="47"/>
      <c r="W37" s="47"/>
      <c r="X37" s="213" t="s">
        <v>47</v>
      </c>
      <c r="Y37" s="214"/>
      <c r="Z37" s="214"/>
      <c r="AA37" s="214"/>
      <c r="AB37" s="214"/>
      <c r="AC37" s="47"/>
      <c r="AD37" s="47"/>
      <c r="AE37" s="47"/>
      <c r="AF37" s="47"/>
      <c r="AG37" s="47"/>
      <c r="AH37" s="47"/>
      <c r="AI37" s="47"/>
      <c r="AJ37" s="47"/>
      <c r="AK37" s="215">
        <f>SUM(AK29:AK35)</f>
        <v>0</v>
      </c>
      <c r="AL37" s="214"/>
      <c r="AM37" s="214"/>
      <c r="AN37" s="214"/>
      <c r="AO37" s="216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5">
      <c r="B49" s="34"/>
      <c r="C49" s="35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49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4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5"/>
    </row>
    <row r="51" spans="2:43">
      <c r="B51" s="24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5"/>
    </row>
    <row r="52" spans="2:43">
      <c r="B52" s="24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5"/>
    </row>
    <row r="53" spans="2:43">
      <c r="B53" s="24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5"/>
    </row>
    <row r="54" spans="2:43">
      <c r="B54" s="24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5"/>
    </row>
    <row r="55" spans="2:43">
      <c r="B55" s="24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5"/>
    </row>
    <row r="56" spans="2:43">
      <c r="B56" s="24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5"/>
    </row>
    <row r="57" spans="2:43">
      <c r="B57" s="24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5"/>
    </row>
    <row r="58" spans="2:43" s="1" customFormat="1" ht="15">
      <c r="B58" s="34"/>
      <c r="C58" s="35"/>
      <c r="D58" s="54" t="s">
        <v>50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51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50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51</v>
      </c>
      <c r="AN58" s="55"/>
      <c r="AO58" s="57"/>
      <c r="AP58" s="35"/>
      <c r="AQ58" s="36"/>
    </row>
    <row r="59" spans="2:43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5">
      <c r="B60" s="34"/>
      <c r="C60" s="35"/>
      <c r="D60" s="49" t="s">
        <v>52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53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4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5"/>
    </row>
    <row r="62" spans="2:43">
      <c r="B62" s="24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5"/>
    </row>
    <row r="63" spans="2:43">
      <c r="B63" s="24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5"/>
    </row>
    <row r="64" spans="2:43">
      <c r="B64" s="24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5"/>
    </row>
    <row r="65" spans="2:43">
      <c r="B65" s="24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5"/>
    </row>
    <row r="66" spans="2:43">
      <c r="B66" s="24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5"/>
    </row>
    <row r="67" spans="2:43">
      <c r="B67" s="24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5"/>
    </row>
    <row r="68" spans="2:43">
      <c r="B68" s="24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5"/>
    </row>
    <row r="69" spans="2:43" s="1" customFormat="1" ht="15">
      <c r="B69" s="34"/>
      <c r="C69" s="35"/>
      <c r="D69" s="54" t="s">
        <v>50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51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50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51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207" t="s">
        <v>54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36"/>
    </row>
    <row r="77" spans="2:43" s="3" customFormat="1" ht="14.45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Z02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17" t="str">
        <f>K6</f>
        <v>ČSSZ Ústředí - oprava Foldermayerova pavilonu - Rozpočet</v>
      </c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1" t="s">
        <v>20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Doudlevecká 69/15, Plzeň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22</v>
      </c>
      <c r="AJ80" s="35"/>
      <c r="AK80" s="35"/>
      <c r="AL80" s="35"/>
      <c r="AM80" s="72" t="str">
        <f>IF(AN8= "","",AN8)</f>
        <v/>
      </c>
      <c r="AN80" s="35"/>
      <c r="AO80" s="35"/>
      <c r="AP80" s="35"/>
      <c r="AQ80" s="36"/>
    </row>
    <row r="81" spans="1:76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76" s="1" customFormat="1" ht="15">
      <c r="B82" s="34"/>
      <c r="C82" s="31" t="s">
        <v>23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Česká správa sociálního zabezpečení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30</v>
      </c>
      <c r="AJ82" s="35"/>
      <c r="AK82" s="35"/>
      <c r="AL82" s="35"/>
      <c r="AM82" s="219" t="str">
        <f>IF(E17="","",E17)</f>
        <v/>
      </c>
      <c r="AN82" s="219"/>
      <c r="AO82" s="219"/>
      <c r="AP82" s="219"/>
      <c r="AQ82" s="36"/>
      <c r="AS82" s="221" t="s">
        <v>55</v>
      </c>
      <c r="AT82" s="222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76" s="1" customFormat="1" ht="15">
      <c r="B83" s="34"/>
      <c r="C83" s="31" t="s">
        <v>28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33</v>
      </c>
      <c r="AJ83" s="35"/>
      <c r="AK83" s="35"/>
      <c r="AL83" s="35"/>
      <c r="AM83" s="219" t="str">
        <f>IF(E20="","",E20)</f>
        <v xml:space="preserve"> </v>
      </c>
      <c r="AN83" s="219"/>
      <c r="AO83" s="219"/>
      <c r="AP83" s="219"/>
      <c r="AQ83" s="36"/>
      <c r="AS83" s="223"/>
      <c r="AT83" s="224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7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23"/>
      <c r="AT84" s="224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76" s="1" customFormat="1" ht="29.25" customHeight="1">
      <c r="B85" s="34"/>
      <c r="C85" s="225" t="s">
        <v>56</v>
      </c>
      <c r="D85" s="226"/>
      <c r="E85" s="226"/>
      <c r="F85" s="226"/>
      <c r="G85" s="226"/>
      <c r="H85" s="74"/>
      <c r="I85" s="227" t="s">
        <v>57</v>
      </c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7" t="s">
        <v>58</v>
      </c>
      <c r="AH85" s="226"/>
      <c r="AI85" s="226"/>
      <c r="AJ85" s="226"/>
      <c r="AK85" s="226"/>
      <c r="AL85" s="226"/>
      <c r="AM85" s="226"/>
      <c r="AN85" s="227" t="s">
        <v>59</v>
      </c>
      <c r="AO85" s="226"/>
      <c r="AP85" s="228"/>
      <c r="AQ85" s="36"/>
      <c r="AS85" s="75" t="s">
        <v>60</v>
      </c>
      <c r="AT85" s="76" t="s">
        <v>61</v>
      </c>
      <c r="AU85" s="76" t="s">
        <v>62</v>
      </c>
      <c r="AV85" s="76" t="s">
        <v>63</v>
      </c>
      <c r="AW85" s="76" t="s">
        <v>64</v>
      </c>
      <c r="AX85" s="76" t="s">
        <v>65</v>
      </c>
      <c r="AY85" s="76" t="s">
        <v>66</v>
      </c>
      <c r="AZ85" s="76" t="s">
        <v>67</v>
      </c>
      <c r="BA85" s="76" t="s">
        <v>68</v>
      </c>
      <c r="BB85" s="76" t="s">
        <v>69</v>
      </c>
      <c r="BC85" s="76" t="s">
        <v>70</v>
      </c>
      <c r="BD85" s="77" t="s">
        <v>71</v>
      </c>
    </row>
    <row r="86" spans="1:7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76" s="4" customFormat="1" ht="32.450000000000003" customHeight="1">
      <c r="B87" s="67"/>
      <c r="C87" s="79" t="s">
        <v>72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29">
        <f>ROUND(SUM(AG88:AG93),2)</f>
        <v>0</v>
      </c>
      <c r="AH87" s="229"/>
      <c r="AI87" s="229"/>
      <c r="AJ87" s="229"/>
      <c r="AK87" s="229"/>
      <c r="AL87" s="229"/>
      <c r="AM87" s="229"/>
      <c r="AN87" s="230">
        <f>SUM(AN88:AP93)</f>
        <v>0</v>
      </c>
      <c r="AO87" s="230"/>
      <c r="AP87" s="230"/>
      <c r="AQ87" s="70"/>
      <c r="AS87" s="81">
        <f>ROUND(SUM(AS89:AS93),2)</f>
        <v>0</v>
      </c>
      <c r="AT87" s="82">
        <f t="shared" ref="AT87:AT93" si="0">ROUND(SUM(AV87:AW87),2)</f>
        <v>0</v>
      </c>
      <c r="AU87" s="83">
        <f>ROUND(SUM(AU89:AU93),5)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ROUND(SUM(AZ88:AZ93),2)</f>
        <v>0</v>
      </c>
      <c r="BA87" s="82">
        <f>ROUND(SUM(BA89:BA93),2)</f>
        <v>0</v>
      </c>
      <c r="BB87" s="82">
        <f>ROUND(SUM(BB89:BB93),2)</f>
        <v>0</v>
      </c>
      <c r="BC87" s="82">
        <f>ROUND(SUM(BC89:BC93),2)</f>
        <v>0</v>
      </c>
      <c r="BD87" s="84">
        <f>ROUND(SUM(BD89:BD93),2)</f>
        <v>0</v>
      </c>
      <c r="BS87" s="85" t="s">
        <v>73</v>
      </c>
      <c r="BT87" s="85" t="s">
        <v>74</v>
      </c>
      <c r="BU87" s="86" t="s">
        <v>75</v>
      </c>
      <c r="BV87" s="85" t="s">
        <v>76</v>
      </c>
      <c r="BW87" s="85" t="s">
        <v>77</v>
      </c>
      <c r="BX87" s="85" t="s">
        <v>78</v>
      </c>
    </row>
    <row r="88" spans="1:76" s="4" customFormat="1" ht="22.5" customHeight="1">
      <c r="B88" s="67"/>
      <c r="C88" s="79"/>
      <c r="D88" s="220">
        <v>1</v>
      </c>
      <c r="E88" s="220"/>
      <c r="F88" s="220"/>
      <c r="G88" s="220"/>
      <c r="H88" s="220"/>
      <c r="I88" s="80"/>
      <c r="J88" s="220" t="s">
        <v>1676</v>
      </c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31">
        <f>'1 - Stavební část'!M30</f>
        <v>0</v>
      </c>
      <c r="AH88" s="232"/>
      <c r="AI88" s="232"/>
      <c r="AJ88" s="232"/>
      <c r="AK88" s="232"/>
      <c r="AL88" s="232"/>
      <c r="AM88" s="232"/>
      <c r="AN88" s="231">
        <f t="shared" ref="AN88" si="1">SUM(AG88,AT88)</f>
        <v>0</v>
      </c>
      <c r="AO88" s="232"/>
      <c r="AP88" s="232"/>
      <c r="AQ88" s="70"/>
      <c r="AS88" s="81"/>
      <c r="AT88" s="93">
        <f t="shared" si="0"/>
        <v>0</v>
      </c>
      <c r="AU88" s="83"/>
      <c r="AV88" s="93">
        <f>'1 - Stavební část'!M32</f>
        <v>0</v>
      </c>
      <c r="AW88" s="82"/>
      <c r="AX88" s="82"/>
      <c r="AY88" s="82"/>
      <c r="AZ88" s="82">
        <f>'1 - Stavební část'!H32</f>
        <v>0</v>
      </c>
      <c r="BA88" s="82"/>
      <c r="BB88" s="82"/>
      <c r="BC88" s="82"/>
      <c r="BD88" s="84"/>
      <c r="BS88" s="85"/>
      <c r="BT88" s="85"/>
      <c r="BU88" s="86"/>
      <c r="BV88" s="85"/>
      <c r="BW88" s="85"/>
      <c r="BX88" s="85"/>
    </row>
    <row r="89" spans="1:76" s="5" customFormat="1" ht="22.5" customHeight="1">
      <c r="A89" s="87" t="s">
        <v>79</v>
      </c>
      <c r="B89" s="88"/>
      <c r="C89" s="89"/>
      <c r="D89" s="220">
        <v>2</v>
      </c>
      <c r="E89" s="220"/>
      <c r="F89" s="220"/>
      <c r="G89" s="220"/>
      <c r="H89" s="220"/>
      <c r="I89" s="90"/>
      <c r="J89" s="220" t="s">
        <v>1671</v>
      </c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31">
        <f>'2 - Vytápění'!M30</f>
        <v>0</v>
      </c>
      <c r="AH89" s="232"/>
      <c r="AI89" s="232"/>
      <c r="AJ89" s="232"/>
      <c r="AK89" s="232"/>
      <c r="AL89" s="232"/>
      <c r="AM89" s="232"/>
      <c r="AN89" s="231">
        <f t="shared" ref="AN89:AN93" si="2">SUM(AG89,AT89)</f>
        <v>0</v>
      </c>
      <c r="AO89" s="232"/>
      <c r="AP89" s="232"/>
      <c r="AQ89" s="91"/>
      <c r="AS89" s="92">
        <f>'2 - Vytápění'!M28</f>
        <v>0</v>
      </c>
      <c r="AT89" s="93">
        <f t="shared" si="0"/>
        <v>0</v>
      </c>
      <c r="AU89" s="94">
        <f>'2 - Vytápění'!W119</f>
        <v>0</v>
      </c>
      <c r="AV89" s="93">
        <f>'2 - Vytápění'!M32</f>
        <v>0</v>
      </c>
      <c r="AW89" s="93">
        <f>'2 - Vytápění'!M33</f>
        <v>0</v>
      </c>
      <c r="AX89" s="93">
        <f>'2 - Vytápění'!M34</f>
        <v>0</v>
      </c>
      <c r="AY89" s="93">
        <f>'2 - Vytápění'!M35</f>
        <v>0</v>
      </c>
      <c r="AZ89" s="93">
        <f>'2 - Vytápění'!H32</f>
        <v>0</v>
      </c>
      <c r="BA89" s="93">
        <f>'2 - Vytápění'!H33</f>
        <v>0</v>
      </c>
      <c r="BB89" s="93">
        <f>'2 - Vytápění'!H34</f>
        <v>0</v>
      </c>
      <c r="BC89" s="93">
        <f>'2 - Vytápění'!H35</f>
        <v>0</v>
      </c>
      <c r="BD89" s="95">
        <f>'2 - Vytápění'!H36</f>
        <v>0</v>
      </c>
      <c r="BT89" s="96" t="s">
        <v>80</v>
      </c>
      <c r="BV89" s="96" t="s">
        <v>76</v>
      </c>
      <c r="BW89" s="96" t="s">
        <v>81</v>
      </c>
      <c r="BX89" s="96" t="s">
        <v>77</v>
      </c>
    </row>
    <row r="90" spans="1:76" s="5" customFormat="1" ht="22.5" customHeight="1">
      <c r="A90" s="87" t="s">
        <v>79</v>
      </c>
      <c r="B90" s="88"/>
      <c r="C90" s="89"/>
      <c r="D90" s="220">
        <v>3</v>
      </c>
      <c r="E90" s="220"/>
      <c r="F90" s="220"/>
      <c r="G90" s="220"/>
      <c r="H90" s="220"/>
      <c r="I90" s="90"/>
      <c r="J90" s="220" t="s">
        <v>1672</v>
      </c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31">
        <f>'3 - Vzduchotec...'!M30</f>
        <v>0</v>
      </c>
      <c r="AH90" s="232"/>
      <c r="AI90" s="232"/>
      <c r="AJ90" s="232"/>
      <c r="AK90" s="232"/>
      <c r="AL90" s="232"/>
      <c r="AM90" s="232"/>
      <c r="AN90" s="231">
        <f t="shared" si="2"/>
        <v>0</v>
      </c>
      <c r="AO90" s="232"/>
      <c r="AP90" s="232"/>
      <c r="AQ90" s="91"/>
      <c r="AS90" s="92">
        <f>'3 - Vzduchotec...'!M28</f>
        <v>0</v>
      </c>
      <c r="AT90" s="93">
        <f t="shared" si="0"/>
        <v>0</v>
      </c>
      <c r="AU90" s="94">
        <f>'3 - Vzduchotec...'!W113</f>
        <v>0</v>
      </c>
      <c r="AV90" s="93">
        <f>'3 - Vzduchotec...'!M32</f>
        <v>0</v>
      </c>
      <c r="AW90" s="93">
        <f>'3 - Vzduchotec...'!M33</f>
        <v>0</v>
      </c>
      <c r="AX90" s="93">
        <f>'3 - Vzduchotec...'!M34</f>
        <v>0</v>
      </c>
      <c r="AY90" s="93">
        <f>'3 - Vzduchotec...'!M35</f>
        <v>0</v>
      </c>
      <c r="AZ90" s="93">
        <f>'3 - Vzduchotec...'!H32</f>
        <v>0</v>
      </c>
      <c r="BA90" s="93">
        <f>'3 - Vzduchotec...'!H33</f>
        <v>0</v>
      </c>
      <c r="BB90" s="93">
        <f>'3 - Vzduchotec...'!H34</f>
        <v>0</v>
      </c>
      <c r="BC90" s="93">
        <f>'3 - Vzduchotec...'!H35</f>
        <v>0</v>
      </c>
      <c r="BD90" s="95">
        <f>'3 - Vzduchotec...'!H36</f>
        <v>0</v>
      </c>
      <c r="BT90" s="96" t="s">
        <v>80</v>
      </c>
      <c r="BV90" s="96" t="s">
        <v>76</v>
      </c>
      <c r="BW90" s="96" t="s">
        <v>82</v>
      </c>
      <c r="BX90" s="96" t="s">
        <v>77</v>
      </c>
    </row>
    <row r="91" spans="1:76" s="5" customFormat="1" ht="22.5" customHeight="1">
      <c r="A91" s="87" t="s">
        <v>79</v>
      </c>
      <c r="B91" s="88"/>
      <c r="C91" s="89"/>
      <c r="D91" s="220">
        <v>4</v>
      </c>
      <c r="E91" s="220"/>
      <c r="F91" s="220"/>
      <c r="G91" s="220"/>
      <c r="H91" s="220"/>
      <c r="I91" s="90"/>
      <c r="J91" s="220" t="s">
        <v>1673</v>
      </c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31">
        <f>'4 - Zdravotně ...'!M30</f>
        <v>0</v>
      </c>
      <c r="AH91" s="232"/>
      <c r="AI91" s="232"/>
      <c r="AJ91" s="232"/>
      <c r="AK91" s="232"/>
      <c r="AL91" s="232"/>
      <c r="AM91" s="232"/>
      <c r="AN91" s="231">
        <f t="shared" si="2"/>
        <v>0</v>
      </c>
      <c r="AO91" s="232"/>
      <c r="AP91" s="232"/>
      <c r="AQ91" s="91"/>
      <c r="AS91" s="92">
        <f>'4 - Zdravotně ...'!M28</f>
        <v>0</v>
      </c>
      <c r="AT91" s="93">
        <f t="shared" si="0"/>
        <v>0</v>
      </c>
      <c r="AU91" s="94">
        <f>'4 - Zdravotně ...'!W124</f>
        <v>0</v>
      </c>
      <c r="AV91" s="93">
        <f>'4 - Zdravotně ...'!M32</f>
        <v>0</v>
      </c>
      <c r="AW91" s="93">
        <f>'4 - Zdravotně ...'!M33</f>
        <v>0</v>
      </c>
      <c r="AX91" s="93">
        <f>'4 - Zdravotně ...'!M34</f>
        <v>0</v>
      </c>
      <c r="AY91" s="93">
        <f>'4 - Zdravotně ...'!M35</f>
        <v>0</v>
      </c>
      <c r="AZ91" s="93">
        <f>'4 - Zdravotně ...'!H32</f>
        <v>0</v>
      </c>
      <c r="BA91" s="93">
        <f>'4 - Zdravotně ...'!H33</f>
        <v>0</v>
      </c>
      <c r="BB91" s="93">
        <f>'4 - Zdravotně ...'!H34</f>
        <v>0</v>
      </c>
      <c r="BC91" s="93">
        <f>'4 - Zdravotně ...'!H35</f>
        <v>0</v>
      </c>
      <c r="BD91" s="95">
        <f>'4 - Zdravotně ...'!H36</f>
        <v>0</v>
      </c>
      <c r="BT91" s="96" t="s">
        <v>80</v>
      </c>
      <c r="BV91" s="96" t="s">
        <v>76</v>
      </c>
      <c r="BW91" s="96" t="s">
        <v>83</v>
      </c>
      <c r="BX91" s="96" t="s">
        <v>77</v>
      </c>
    </row>
    <row r="92" spans="1:76" s="5" customFormat="1" ht="22.5" customHeight="1">
      <c r="A92" s="87" t="s">
        <v>79</v>
      </c>
      <c r="B92" s="88"/>
      <c r="C92" s="89"/>
      <c r="D92" s="220">
        <v>5</v>
      </c>
      <c r="E92" s="220"/>
      <c r="F92" s="220"/>
      <c r="G92" s="220"/>
      <c r="H92" s="220"/>
      <c r="I92" s="90"/>
      <c r="J92" s="220" t="s">
        <v>1674</v>
      </c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31">
        <f>'5 - Silnoproud...'!M30</f>
        <v>0</v>
      </c>
      <c r="AH92" s="232"/>
      <c r="AI92" s="232"/>
      <c r="AJ92" s="232"/>
      <c r="AK92" s="232"/>
      <c r="AL92" s="232"/>
      <c r="AM92" s="232"/>
      <c r="AN92" s="231">
        <f t="shared" si="2"/>
        <v>0</v>
      </c>
      <c r="AO92" s="232"/>
      <c r="AP92" s="232"/>
      <c r="AQ92" s="91"/>
      <c r="AS92" s="92">
        <f>'5 - Silnoproud...'!M28</f>
        <v>0</v>
      </c>
      <c r="AT92" s="93">
        <f t="shared" si="0"/>
        <v>0</v>
      </c>
      <c r="AU92" s="94">
        <f>'5 - Silnoproud...'!W113</f>
        <v>0</v>
      </c>
      <c r="AV92" s="93">
        <f>'5 - Silnoproud...'!M32</f>
        <v>0</v>
      </c>
      <c r="AW92" s="93">
        <f>'5 - Silnoproud...'!M33</f>
        <v>0</v>
      </c>
      <c r="AX92" s="93">
        <f>'5 - Silnoproud...'!M34</f>
        <v>0</v>
      </c>
      <c r="AY92" s="93">
        <f>'5 - Silnoproud...'!M35</f>
        <v>0</v>
      </c>
      <c r="AZ92" s="93">
        <f>'5 - Silnoproud...'!H32</f>
        <v>0</v>
      </c>
      <c r="BA92" s="93">
        <f>'5 - Silnoproud...'!H33</f>
        <v>0</v>
      </c>
      <c r="BB92" s="93">
        <f>'5 - Silnoproud...'!H34</f>
        <v>0</v>
      </c>
      <c r="BC92" s="93">
        <f>'5 - Silnoproud...'!H35</f>
        <v>0</v>
      </c>
      <c r="BD92" s="95">
        <f>'5 - Silnoproud...'!H36</f>
        <v>0</v>
      </c>
      <c r="BT92" s="96" t="s">
        <v>80</v>
      </c>
      <c r="BV92" s="96" t="s">
        <v>76</v>
      </c>
      <c r="BW92" s="96" t="s">
        <v>84</v>
      </c>
      <c r="BX92" s="96" t="s">
        <v>77</v>
      </c>
    </row>
    <row r="93" spans="1:76" s="5" customFormat="1" ht="22.5" customHeight="1">
      <c r="A93" s="87" t="s">
        <v>79</v>
      </c>
      <c r="B93" s="88"/>
      <c r="C93" s="89"/>
      <c r="D93" s="220">
        <v>6</v>
      </c>
      <c r="E93" s="220"/>
      <c r="F93" s="220"/>
      <c r="G93" s="220"/>
      <c r="H93" s="220"/>
      <c r="I93" s="90"/>
      <c r="J93" s="220" t="s">
        <v>1675</v>
      </c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31">
        <f>'6 - Slaboproud...'!M30</f>
        <v>0</v>
      </c>
      <c r="AH93" s="232"/>
      <c r="AI93" s="232"/>
      <c r="AJ93" s="232"/>
      <c r="AK93" s="232"/>
      <c r="AL93" s="232"/>
      <c r="AM93" s="232"/>
      <c r="AN93" s="231">
        <f t="shared" si="2"/>
        <v>0</v>
      </c>
      <c r="AO93" s="232"/>
      <c r="AP93" s="232"/>
      <c r="AQ93" s="91"/>
      <c r="AS93" s="97">
        <f>'6 - Slaboproud...'!M28</f>
        <v>0</v>
      </c>
      <c r="AT93" s="98">
        <f t="shared" si="0"/>
        <v>0</v>
      </c>
      <c r="AU93" s="99">
        <f>'6 - Slaboproud...'!W113</f>
        <v>0</v>
      </c>
      <c r="AV93" s="98">
        <f>'6 - Slaboproud...'!M32</f>
        <v>0</v>
      </c>
      <c r="AW93" s="98">
        <f>'6 - Slaboproud...'!M33</f>
        <v>0</v>
      </c>
      <c r="AX93" s="98">
        <f>'6 - Slaboproud...'!M34</f>
        <v>0</v>
      </c>
      <c r="AY93" s="98">
        <f>'6 - Slaboproud...'!M35</f>
        <v>0</v>
      </c>
      <c r="AZ93" s="98">
        <f>'6 - Slaboproud...'!H32</f>
        <v>0</v>
      </c>
      <c r="BA93" s="98">
        <f>'6 - Slaboproud...'!H33</f>
        <v>0</v>
      </c>
      <c r="BB93" s="98">
        <f>'6 - Slaboproud...'!H34</f>
        <v>0</v>
      </c>
      <c r="BC93" s="98">
        <f>'6 - Slaboproud...'!H35</f>
        <v>0</v>
      </c>
      <c r="BD93" s="100">
        <f>'6 - Slaboproud...'!H36</f>
        <v>0</v>
      </c>
      <c r="BT93" s="96" t="s">
        <v>80</v>
      </c>
      <c r="BV93" s="96" t="s">
        <v>76</v>
      </c>
      <c r="BW93" s="96" t="s">
        <v>85</v>
      </c>
      <c r="BX93" s="96" t="s">
        <v>77</v>
      </c>
    </row>
    <row r="94" spans="1:76">
      <c r="B94" s="24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5"/>
    </row>
    <row r="95" spans="1:76" s="1" customFormat="1" ht="30" customHeight="1">
      <c r="B95" s="34"/>
      <c r="C95" s="79" t="s">
        <v>86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230">
        <v>0</v>
      </c>
      <c r="AH95" s="230"/>
      <c r="AI95" s="230"/>
      <c r="AJ95" s="230"/>
      <c r="AK95" s="230"/>
      <c r="AL95" s="230"/>
      <c r="AM95" s="230"/>
      <c r="AN95" s="230">
        <f>AG95*1.21</f>
        <v>0</v>
      </c>
      <c r="AO95" s="230"/>
      <c r="AP95" s="230"/>
      <c r="AQ95" s="36"/>
      <c r="AS95" s="75" t="s">
        <v>87</v>
      </c>
      <c r="AT95" s="76" t="s">
        <v>88</v>
      </c>
      <c r="AU95" s="76" t="s">
        <v>38</v>
      </c>
      <c r="AV95" s="77" t="s">
        <v>61</v>
      </c>
    </row>
    <row r="96" spans="1:76" s="1" customFormat="1" ht="10.9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6"/>
      <c r="AS96" s="101"/>
      <c r="AT96" s="55"/>
      <c r="AU96" s="55"/>
      <c r="AV96" s="57"/>
    </row>
    <row r="97" spans="2:43" s="1" customFormat="1" ht="30" customHeight="1">
      <c r="B97" s="34"/>
      <c r="C97" s="102" t="s">
        <v>89</v>
      </c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233">
        <f>ROUND(AG87+AG95,2)</f>
        <v>0</v>
      </c>
      <c r="AH97" s="233"/>
      <c r="AI97" s="233"/>
      <c r="AJ97" s="233"/>
      <c r="AK97" s="233"/>
      <c r="AL97" s="233"/>
      <c r="AM97" s="233"/>
      <c r="AN97" s="233">
        <f>AN87+AN95</f>
        <v>0</v>
      </c>
      <c r="AO97" s="233"/>
      <c r="AP97" s="233"/>
      <c r="AQ97" s="36"/>
    </row>
    <row r="98" spans="2:43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60"/>
    </row>
  </sheetData>
  <mergeCells count="66">
    <mergeCell ref="AG95:AM95"/>
    <mergeCell ref="AN95:AP95"/>
    <mergeCell ref="AG97:AM97"/>
    <mergeCell ref="AN97:AP97"/>
    <mergeCell ref="AR2:BE2"/>
    <mergeCell ref="AN93:AP93"/>
    <mergeCell ref="AG93:AM93"/>
    <mergeCell ref="AN90:AP90"/>
    <mergeCell ref="AG90:AM90"/>
    <mergeCell ref="AK26:AO26"/>
    <mergeCell ref="AK27:AO27"/>
    <mergeCell ref="AK29:AO29"/>
    <mergeCell ref="AG88:AM88"/>
    <mergeCell ref="AN88:AP88"/>
    <mergeCell ref="AM3:AP3"/>
    <mergeCell ref="D93:H93"/>
    <mergeCell ref="J93:AF93"/>
    <mergeCell ref="AG87:AM87"/>
    <mergeCell ref="AN87:AP87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89:AP89"/>
    <mergeCell ref="AG89:AM89"/>
    <mergeCell ref="D89:H89"/>
    <mergeCell ref="J89:AF89"/>
    <mergeCell ref="D90:H90"/>
    <mergeCell ref="J90:AF90"/>
    <mergeCell ref="AS82:AT84"/>
    <mergeCell ref="AM83:AP83"/>
    <mergeCell ref="C85:G85"/>
    <mergeCell ref="I85:AF85"/>
    <mergeCell ref="AG85:AM85"/>
    <mergeCell ref="AN85:AP85"/>
    <mergeCell ref="D88:H88"/>
    <mergeCell ref="J88:AF88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9" location="'01 - D.1.4.1 - Vytápění'!C2" display="/"/>
    <hyperlink ref="A90" location="'02 - D.1.4.2 - Vzduchotec...'!C2" display="/"/>
    <hyperlink ref="A91" location="'03 - D.1.4.3 - Zdravotně ...'!C2" display="/"/>
    <hyperlink ref="A92" location="'04 - D.1.4.4 - Silnoproud...'!C2" display="/"/>
    <hyperlink ref="A93" location="'05 - D.1.4.5 - Slaboproud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09"/>
  <sheetViews>
    <sheetView showGridLines="0" workbookViewId="0">
      <pane ySplit="1" topLeftCell="A110" activePane="bottomLeft" state="frozen"/>
      <selection pane="bottomLeft" activeCell="L123" sqref="L123:M123"/>
    </sheetView>
  </sheetViews>
  <sheetFormatPr defaultRowHeight="13.5"/>
  <cols>
    <col min="1" max="1" width="8.33203125" style="182" customWidth="1"/>
    <col min="2" max="2" width="1.6640625" style="182" customWidth="1"/>
    <col min="3" max="3" width="4.1640625" style="182" customWidth="1"/>
    <col min="4" max="4" width="4.33203125" style="182" customWidth="1"/>
    <col min="5" max="5" width="17.1640625" style="182" customWidth="1"/>
    <col min="6" max="7" width="11.1640625" style="182" customWidth="1"/>
    <col min="8" max="8" width="12.5" style="182" customWidth="1"/>
    <col min="9" max="9" width="7" style="182" customWidth="1"/>
    <col min="10" max="10" width="5.1640625" style="182" customWidth="1"/>
    <col min="11" max="11" width="11.5" style="182" customWidth="1"/>
    <col min="12" max="12" width="12" style="182" customWidth="1"/>
    <col min="13" max="14" width="6" style="182" customWidth="1"/>
    <col min="15" max="15" width="2" style="182" customWidth="1"/>
    <col min="16" max="16" width="12.5" style="182" customWidth="1"/>
    <col min="17" max="17" width="4.1640625" style="182" customWidth="1"/>
    <col min="18" max="18" width="1.6640625" style="182" customWidth="1"/>
    <col min="19" max="19" width="8.1640625" style="182" customWidth="1"/>
    <col min="20" max="20" width="29.6640625" style="182" hidden="1" customWidth="1"/>
    <col min="21" max="21" width="16.33203125" style="182" hidden="1" customWidth="1"/>
    <col min="22" max="22" width="12.33203125" style="182" hidden="1" customWidth="1"/>
    <col min="23" max="23" width="16.33203125" style="182" hidden="1" customWidth="1"/>
    <col min="24" max="24" width="12.1640625" style="182" hidden="1" customWidth="1"/>
    <col min="25" max="25" width="15" style="182" hidden="1" customWidth="1"/>
    <col min="26" max="26" width="11" style="182" hidden="1" customWidth="1"/>
    <col min="27" max="27" width="15" style="182" hidden="1" customWidth="1"/>
    <col min="28" max="28" width="16.33203125" style="182" hidden="1" customWidth="1"/>
    <col min="29" max="29" width="11" style="182" customWidth="1"/>
    <col min="30" max="30" width="15" style="182" customWidth="1"/>
    <col min="31" max="31" width="16.33203125" style="182" customWidth="1"/>
    <col min="32" max="16384" width="9.33203125" style="182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90</v>
      </c>
      <c r="G1" s="16"/>
      <c r="H1" s="240" t="s">
        <v>91</v>
      </c>
      <c r="I1" s="240"/>
      <c r="J1" s="240"/>
      <c r="K1" s="240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0" t="s">
        <v>1509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95</v>
      </c>
    </row>
    <row r="4" spans="1:66" ht="36.950000000000003" customHeight="1">
      <c r="B4" s="24"/>
      <c r="C4" s="207" t="s">
        <v>96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5"/>
      <c r="T4" s="26" t="s">
        <v>13</v>
      </c>
      <c r="AT4" s="20" t="s">
        <v>6</v>
      </c>
    </row>
    <row r="5" spans="1:66" ht="6.95" customHeight="1">
      <c r="B5" s="24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25"/>
    </row>
    <row r="6" spans="1:66" ht="25.35" customHeight="1">
      <c r="B6" s="24"/>
      <c r="C6" s="183"/>
      <c r="D6" s="192" t="s">
        <v>17</v>
      </c>
      <c r="E6" s="183"/>
      <c r="F6" s="241" t="str">
        <f>'[1]Rekapitulace stavby'!K6</f>
        <v>D.1.1 - ČSSZ Ústředí - oprava Foldermayerova pavilonu - Rozpočet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183"/>
      <c r="R6" s="25"/>
    </row>
    <row r="7" spans="1:66" s="1" customFormat="1" ht="32.85" customHeight="1">
      <c r="B7" s="34"/>
      <c r="C7" s="191"/>
      <c r="D7" s="30" t="s">
        <v>97</v>
      </c>
      <c r="E7" s="191"/>
      <c r="F7" s="211" t="s">
        <v>1687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191"/>
      <c r="R7" s="36"/>
    </row>
    <row r="8" spans="1:66" s="1" customFormat="1" ht="14.45" customHeight="1">
      <c r="B8" s="34"/>
      <c r="C8" s="191"/>
      <c r="D8" s="192" t="s">
        <v>18</v>
      </c>
      <c r="E8" s="191"/>
      <c r="F8" s="186" t="s">
        <v>5</v>
      </c>
      <c r="G8" s="191"/>
      <c r="H8" s="191"/>
      <c r="I8" s="191"/>
      <c r="J8" s="191"/>
      <c r="K8" s="191"/>
      <c r="L8" s="191"/>
      <c r="M8" s="192" t="s">
        <v>19</v>
      </c>
      <c r="N8" s="191"/>
      <c r="O8" s="186" t="s">
        <v>5</v>
      </c>
      <c r="P8" s="191"/>
      <c r="Q8" s="191"/>
      <c r="R8" s="36"/>
    </row>
    <row r="9" spans="1:66" s="1" customFormat="1" ht="14.45" customHeight="1">
      <c r="B9" s="34"/>
      <c r="C9" s="191"/>
      <c r="D9" s="192" t="s">
        <v>20</v>
      </c>
      <c r="E9" s="191"/>
      <c r="F9" s="186" t="s">
        <v>29</v>
      </c>
      <c r="G9" s="191"/>
      <c r="H9" s="191"/>
      <c r="I9" s="191"/>
      <c r="J9" s="191"/>
      <c r="K9" s="191"/>
      <c r="L9" s="191"/>
      <c r="M9" s="192" t="s">
        <v>22</v>
      </c>
      <c r="N9" s="191"/>
      <c r="O9" s="244" t="str">
        <f>'[1]Rekapitulace stavby'!AN8</f>
        <v>28.7.2018</v>
      </c>
      <c r="P9" s="244"/>
      <c r="Q9" s="191"/>
      <c r="R9" s="36"/>
    </row>
    <row r="10" spans="1:66" s="1" customFormat="1" ht="10.9" customHeight="1">
      <c r="B10" s="34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36"/>
    </row>
    <row r="11" spans="1:66" s="1" customFormat="1" ht="14.45" customHeight="1">
      <c r="B11" s="34"/>
      <c r="C11" s="191"/>
      <c r="D11" s="192" t="s">
        <v>23</v>
      </c>
      <c r="E11" s="191"/>
      <c r="F11" s="191"/>
      <c r="G11" s="191"/>
      <c r="H11" s="191"/>
      <c r="I11" s="191"/>
      <c r="J11" s="191"/>
      <c r="K11" s="191"/>
      <c r="L11" s="191"/>
      <c r="M11" s="192" t="s">
        <v>24</v>
      </c>
      <c r="N11" s="191"/>
      <c r="O11" s="209" t="s">
        <v>25</v>
      </c>
      <c r="P11" s="209"/>
      <c r="Q11" s="191"/>
      <c r="R11" s="36"/>
    </row>
    <row r="12" spans="1:66" s="1" customFormat="1" ht="18" customHeight="1">
      <c r="B12" s="34"/>
      <c r="C12" s="191"/>
      <c r="D12" s="191"/>
      <c r="E12" s="186" t="s">
        <v>5</v>
      </c>
      <c r="F12" s="191"/>
      <c r="G12" s="191"/>
      <c r="H12" s="191"/>
      <c r="I12" s="191"/>
      <c r="J12" s="191"/>
      <c r="K12" s="191"/>
      <c r="L12" s="191"/>
      <c r="M12" s="192" t="s">
        <v>27</v>
      </c>
      <c r="N12" s="191"/>
      <c r="O12" s="209" t="s">
        <v>5</v>
      </c>
      <c r="P12" s="209"/>
      <c r="Q12" s="191"/>
      <c r="R12" s="36"/>
    </row>
    <row r="13" spans="1:66" s="1" customFormat="1" ht="6.95" customHeight="1">
      <c r="B13" s="34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36"/>
    </row>
    <row r="14" spans="1:66" s="1" customFormat="1" ht="14.45" customHeight="1">
      <c r="B14" s="34"/>
      <c r="C14" s="191"/>
      <c r="D14" s="192" t="s">
        <v>28</v>
      </c>
      <c r="E14" s="191"/>
      <c r="F14" s="191"/>
      <c r="G14" s="191"/>
      <c r="H14" s="191"/>
      <c r="I14" s="191"/>
      <c r="J14" s="191"/>
      <c r="K14" s="191"/>
      <c r="L14" s="191"/>
      <c r="M14" s="192" t="s">
        <v>24</v>
      </c>
      <c r="N14" s="191"/>
      <c r="O14" s="209" t="str">
        <f>IF('[1]Rekapitulace stavby'!AN13="","",'[1]Rekapitulace stavby'!AN13)</f>
        <v/>
      </c>
      <c r="P14" s="209"/>
      <c r="Q14" s="191"/>
      <c r="R14" s="36"/>
    </row>
    <row r="15" spans="1:66" s="1" customFormat="1" ht="18" customHeight="1">
      <c r="B15" s="34"/>
      <c r="C15" s="191"/>
      <c r="D15" s="191"/>
      <c r="E15" s="186" t="str">
        <f>IF('[1]Rekapitulace stavby'!E14="","",'[1]Rekapitulace stavby'!E14)</f>
        <v xml:space="preserve"> </v>
      </c>
      <c r="F15" s="191"/>
      <c r="G15" s="191"/>
      <c r="H15" s="191"/>
      <c r="I15" s="191"/>
      <c r="J15" s="191"/>
      <c r="K15" s="191"/>
      <c r="L15" s="191"/>
      <c r="M15" s="192" t="s">
        <v>27</v>
      </c>
      <c r="N15" s="191"/>
      <c r="O15" s="209" t="str">
        <f>IF('[1]Rekapitulace stavby'!AN14="","",'[1]Rekapitulace stavby'!AN14)</f>
        <v/>
      </c>
      <c r="P15" s="209"/>
      <c r="Q15" s="191"/>
      <c r="R15" s="36"/>
    </row>
    <row r="16" spans="1:66" s="1" customFormat="1" ht="6.95" customHeight="1">
      <c r="B16" s="34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36"/>
    </row>
    <row r="17" spans="2:18" s="1" customFormat="1" ht="14.45" customHeight="1">
      <c r="B17" s="34"/>
      <c r="C17" s="191"/>
      <c r="D17" s="192" t="s">
        <v>30</v>
      </c>
      <c r="E17" s="191"/>
      <c r="F17" s="191"/>
      <c r="G17" s="191"/>
      <c r="H17" s="191"/>
      <c r="I17" s="191"/>
      <c r="J17" s="191"/>
      <c r="K17" s="191"/>
      <c r="L17" s="191"/>
      <c r="M17" s="192" t="s">
        <v>24</v>
      </c>
      <c r="N17" s="191"/>
      <c r="O17" s="209" t="s">
        <v>31</v>
      </c>
      <c r="P17" s="209"/>
      <c r="Q17" s="191"/>
      <c r="R17" s="36"/>
    </row>
    <row r="18" spans="2:18" s="1" customFormat="1" ht="18" customHeight="1">
      <c r="B18" s="34"/>
      <c r="C18" s="191"/>
      <c r="D18" s="191"/>
      <c r="E18" s="186" t="s">
        <v>5</v>
      </c>
      <c r="F18" s="191"/>
      <c r="G18" s="191"/>
      <c r="H18" s="191"/>
      <c r="I18" s="191"/>
      <c r="J18" s="191"/>
      <c r="K18" s="191"/>
      <c r="L18" s="191"/>
      <c r="M18" s="192" t="s">
        <v>27</v>
      </c>
      <c r="N18" s="191"/>
      <c r="O18" s="209" t="s">
        <v>5</v>
      </c>
      <c r="P18" s="209"/>
      <c r="Q18" s="191"/>
      <c r="R18" s="36"/>
    </row>
    <row r="19" spans="2:18" s="1" customFormat="1" ht="6.95" customHeight="1">
      <c r="B19" s="34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36"/>
    </row>
    <row r="20" spans="2:18" s="1" customFormat="1" ht="14.45" customHeight="1">
      <c r="B20" s="34"/>
      <c r="C20" s="191"/>
      <c r="D20" s="192" t="s">
        <v>33</v>
      </c>
      <c r="E20" s="191"/>
      <c r="F20" s="191"/>
      <c r="G20" s="191"/>
      <c r="H20" s="191"/>
      <c r="I20" s="191"/>
      <c r="J20" s="191"/>
      <c r="K20" s="191"/>
      <c r="L20" s="191"/>
      <c r="M20" s="192" t="s">
        <v>24</v>
      </c>
      <c r="N20" s="191"/>
      <c r="O20" s="209" t="str">
        <f>IF('[1]Rekapitulace stavby'!AN19="","",'[1]Rekapitulace stavby'!AN19)</f>
        <v/>
      </c>
      <c r="P20" s="209"/>
      <c r="Q20" s="191"/>
      <c r="R20" s="36"/>
    </row>
    <row r="21" spans="2:18" s="1" customFormat="1" ht="18" customHeight="1">
      <c r="B21" s="34"/>
      <c r="C21" s="191"/>
      <c r="D21" s="191"/>
      <c r="E21" s="186" t="str">
        <f>IF('[1]Rekapitulace stavby'!E20="","",'[1]Rekapitulace stavby'!E20)</f>
        <v xml:space="preserve"> </v>
      </c>
      <c r="F21" s="191"/>
      <c r="G21" s="191"/>
      <c r="H21" s="191"/>
      <c r="I21" s="191"/>
      <c r="J21" s="191"/>
      <c r="K21" s="191"/>
      <c r="L21" s="191"/>
      <c r="M21" s="192" t="s">
        <v>27</v>
      </c>
      <c r="N21" s="191"/>
      <c r="O21" s="209" t="str">
        <f>IF('[1]Rekapitulace stavby'!AN20="","",'[1]Rekapitulace stavby'!AN20)</f>
        <v/>
      </c>
      <c r="P21" s="209"/>
      <c r="Q21" s="191"/>
      <c r="R21" s="36"/>
    </row>
    <row r="22" spans="2:18" s="1" customFormat="1" ht="6.95" customHeight="1">
      <c r="B22" s="34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36"/>
    </row>
    <row r="23" spans="2:18" s="1" customFormat="1" ht="14.45" customHeight="1">
      <c r="B23" s="34"/>
      <c r="C23" s="191"/>
      <c r="D23" s="192" t="s">
        <v>34</v>
      </c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36"/>
    </row>
    <row r="24" spans="2:18" s="1" customFormat="1" ht="22.5" customHeight="1">
      <c r="B24" s="34"/>
      <c r="C24" s="191"/>
      <c r="D24" s="191"/>
      <c r="E24" s="212" t="s">
        <v>5</v>
      </c>
      <c r="F24" s="212"/>
      <c r="G24" s="212"/>
      <c r="H24" s="212"/>
      <c r="I24" s="212"/>
      <c r="J24" s="212"/>
      <c r="K24" s="212"/>
      <c r="L24" s="212"/>
      <c r="M24" s="191"/>
      <c r="N24" s="191"/>
      <c r="O24" s="191"/>
      <c r="P24" s="191"/>
      <c r="Q24" s="191"/>
      <c r="R24" s="36"/>
    </row>
    <row r="25" spans="2:18" s="1" customFormat="1" ht="6.95" customHeight="1">
      <c r="B25" s="34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36"/>
    </row>
    <row r="26" spans="2:18" s="1" customFormat="1" ht="6.95" customHeight="1">
      <c r="B26" s="34"/>
      <c r="C26" s="191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1"/>
      <c r="R26" s="36"/>
    </row>
    <row r="27" spans="2:18" s="1" customFormat="1" ht="14.45" customHeight="1">
      <c r="B27" s="34"/>
      <c r="C27" s="191"/>
      <c r="D27" s="105" t="s">
        <v>98</v>
      </c>
      <c r="E27" s="191"/>
      <c r="F27" s="191"/>
      <c r="G27" s="191"/>
      <c r="H27" s="191"/>
      <c r="I27" s="191"/>
      <c r="J27" s="191"/>
      <c r="K27" s="191"/>
      <c r="L27" s="191"/>
      <c r="M27" s="236">
        <f>N88</f>
        <v>0</v>
      </c>
      <c r="N27" s="236"/>
      <c r="O27" s="236"/>
      <c r="P27" s="236"/>
      <c r="Q27" s="191"/>
      <c r="R27" s="36"/>
    </row>
    <row r="28" spans="2:18" s="1" customFormat="1" ht="14.45" customHeight="1">
      <c r="B28" s="34"/>
      <c r="C28" s="191"/>
      <c r="D28" s="33" t="s">
        <v>99</v>
      </c>
      <c r="E28" s="191"/>
      <c r="F28" s="191"/>
      <c r="G28" s="191"/>
      <c r="H28" s="191"/>
      <c r="I28" s="191"/>
      <c r="J28" s="191"/>
      <c r="K28" s="191"/>
      <c r="L28" s="191"/>
      <c r="M28" s="236">
        <f>N101</f>
        <v>0</v>
      </c>
      <c r="N28" s="236"/>
      <c r="O28" s="236"/>
      <c r="P28" s="236"/>
      <c r="Q28" s="191"/>
      <c r="R28" s="36"/>
    </row>
    <row r="29" spans="2:18" s="1" customFormat="1" ht="6.95" customHeight="1">
      <c r="B29" s="34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36"/>
    </row>
    <row r="30" spans="2:18" s="1" customFormat="1" ht="25.35" customHeight="1">
      <c r="B30" s="34"/>
      <c r="C30" s="191"/>
      <c r="D30" s="106" t="s">
        <v>37</v>
      </c>
      <c r="E30" s="191"/>
      <c r="F30" s="191"/>
      <c r="G30" s="191"/>
      <c r="H30" s="191"/>
      <c r="I30" s="191"/>
      <c r="J30" s="191"/>
      <c r="K30" s="191"/>
      <c r="L30" s="191"/>
      <c r="M30" s="248">
        <f>ROUND(M27+M28,2)</f>
        <v>0</v>
      </c>
      <c r="N30" s="243"/>
      <c r="O30" s="243"/>
      <c r="P30" s="243"/>
      <c r="Q30" s="191"/>
      <c r="R30" s="36"/>
    </row>
    <row r="31" spans="2:18" s="1" customFormat="1" ht="6.95" customHeight="1">
      <c r="B31" s="34"/>
      <c r="C31" s="191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1"/>
      <c r="R31" s="36"/>
    </row>
    <row r="32" spans="2:18" s="1" customFormat="1" ht="14.45" customHeight="1">
      <c r="B32" s="34"/>
      <c r="C32" s="191"/>
      <c r="D32" s="184" t="s">
        <v>38</v>
      </c>
      <c r="E32" s="184" t="s">
        <v>39</v>
      </c>
      <c r="F32" s="185">
        <v>0.21</v>
      </c>
      <c r="G32" s="107" t="s">
        <v>40</v>
      </c>
      <c r="H32" s="245">
        <f>ROUND((SUM(BE101:BE102)+SUM(BE120:BE408)), 2)</f>
        <v>0</v>
      </c>
      <c r="I32" s="243"/>
      <c r="J32" s="243"/>
      <c r="K32" s="191"/>
      <c r="L32" s="191"/>
      <c r="M32" s="245">
        <f>ROUND(ROUND((SUM(BE101:BE102)+SUM(BE120:BE408)), 2)*F32, 2)</f>
        <v>0</v>
      </c>
      <c r="N32" s="243"/>
      <c r="O32" s="243"/>
      <c r="P32" s="243"/>
      <c r="Q32" s="191"/>
      <c r="R32" s="36"/>
    </row>
    <row r="33" spans="2:18" s="1" customFormat="1" ht="14.45" customHeight="1">
      <c r="B33" s="34"/>
      <c r="C33" s="191"/>
      <c r="D33" s="191"/>
      <c r="E33" s="184" t="s">
        <v>41</v>
      </c>
      <c r="F33" s="185">
        <v>0.15</v>
      </c>
      <c r="G33" s="107" t="s">
        <v>40</v>
      </c>
      <c r="H33" s="245">
        <f>ROUND((SUM(BF101:BF102)+SUM(BF120:BF408)), 2)</f>
        <v>0</v>
      </c>
      <c r="I33" s="243"/>
      <c r="J33" s="243"/>
      <c r="K33" s="191"/>
      <c r="L33" s="191"/>
      <c r="M33" s="245">
        <f>ROUND(ROUND((SUM(BF101:BF102)+SUM(BF120:BF408)), 2)*F33, 2)</f>
        <v>0</v>
      </c>
      <c r="N33" s="243"/>
      <c r="O33" s="243"/>
      <c r="P33" s="243"/>
      <c r="Q33" s="191"/>
      <c r="R33" s="36"/>
    </row>
    <row r="34" spans="2:18" s="1" customFormat="1" ht="14.45" hidden="1" customHeight="1">
      <c r="B34" s="34"/>
      <c r="C34" s="191"/>
      <c r="D34" s="191"/>
      <c r="E34" s="184" t="s">
        <v>42</v>
      </c>
      <c r="F34" s="185">
        <v>0.21</v>
      </c>
      <c r="G34" s="107" t="s">
        <v>40</v>
      </c>
      <c r="H34" s="245">
        <f>ROUND((SUM(BG101:BG102)+SUM(BG120:BG408)), 2)</f>
        <v>0</v>
      </c>
      <c r="I34" s="243"/>
      <c r="J34" s="243"/>
      <c r="K34" s="191"/>
      <c r="L34" s="191"/>
      <c r="M34" s="245">
        <v>0</v>
      </c>
      <c r="N34" s="243"/>
      <c r="O34" s="243"/>
      <c r="P34" s="243"/>
      <c r="Q34" s="191"/>
      <c r="R34" s="36"/>
    </row>
    <row r="35" spans="2:18" s="1" customFormat="1" ht="14.45" hidden="1" customHeight="1">
      <c r="B35" s="34"/>
      <c r="C35" s="191"/>
      <c r="D35" s="191"/>
      <c r="E35" s="184" t="s">
        <v>43</v>
      </c>
      <c r="F35" s="185">
        <v>0.15</v>
      </c>
      <c r="G35" s="107" t="s">
        <v>40</v>
      </c>
      <c r="H35" s="245">
        <f>ROUND((SUM(BH101:BH102)+SUM(BH120:BH408)), 2)</f>
        <v>0</v>
      </c>
      <c r="I35" s="243"/>
      <c r="J35" s="243"/>
      <c r="K35" s="191"/>
      <c r="L35" s="191"/>
      <c r="M35" s="245">
        <v>0</v>
      </c>
      <c r="N35" s="243"/>
      <c r="O35" s="243"/>
      <c r="P35" s="243"/>
      <c r="Q35" s="191"/>
      <c r="R35" s="36"/>
    </row>
    <row r="36" spans="2:18" s="1" customFormat="1" ht="14.45" hidden="1" customHeight="1">
      <c r="B36" s="34"/>
      <c r="C36" s="191"/>
      <c r="D36" s="191"/>
      <c r="E36" s="184" t="s">
        <v>44</v>
      </c>
      <c r="F36" s="185">
        <v>0</v>
      </c>
      <c r="G36" s="107" t="s">
        <v>40</v>
      </c>
      <c r="H36" s="245">
        <f>ROUND((SUM(BI101:BI102)+SUM(BI120:BI408)), 2)</f>
        <v>0</v>
      </c>
      <c r="I36" s="243"/>
      <c r="J36" s="243"/>
      <c r="K36" s="191"/>
      <c r="L36" s="191"/>
      <c r="M36" s="245">
        <v>0</v>
      </c>
      <c r="N36" s="243"/>
      <c r="O36" s="243"/>
      <c r="P36" s="243"/>
      <c r="Q36" s="191"/>
      <c r="R36" s="36"/>
    </row>
    <row r="37" spans="2:18" s="1" customFormat="1" ht="6.95" customHeight="1">
      <c r="B37" s="34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36"/>
    </row>
    <row r="38" spans="2:18" s="1" customFormat="1" ht="25.35" customHeight="1">
      <c r="B38" s="34"/>
      <c r="C38" s="194"/>
      <c r="D38" s="108" t="s">
        <v>45</v>
      </c>
      <c r="E38" s="74"/>
      <c r="F38" s="74"/>
      <c r="G38" s="109" t="s">
        <v>46</v>
      </c>
      <c r="H38" s="110" t="s">
        <v>47</v>
      </c>
      <c r="I38" s="74"/>
      <c r="J38" s="74"/>
      <c r="K38" s="74"/>
      <c r="L38" s="246">
        <f>SUM(M30:M36)</f>
        <v>0</v>
      </c>
      <c r="M38" s="246"/>
      <c r="N38" s="246"/>
      <c r="O38" s="246"/>
      <c r="P38" s="247"/>
      <c r="Q38" s="194"/>
      <c r="R38" s="36"/>
    </row>
    <row r="39" spans="2:18" s="1" customFormat="1" ht="14.45" customHeight="1">
      <c r="B39" s="34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36"/>
    </row>
    <row r="40" spans="2:18" s="1" customFormat="1" ht="14.45" customHeight="1">
      <c r="B40" s="34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36"/>
    </row>
    <row r="41" spans="2:18">
      <c r="B41" s="24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25"/>
    </row>
    <row r="42" spans="2:18">
      <c r="B42" s="24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25"/>
    </row>
    <row r="43" spans="2:18">
      <c r="B43" s="24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25"/>
    </row>
    <row r="44" spans="2:18">
      <c r="B44" s="24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25"/>
    </row>
    <row r="45" spans="2:18">
      <c r="B45" s="24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25"/>
    </row>
    <row r="46" spans="2:18">
      <c r="B46" s="24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25"/>
    </row>
    <row r="47" spans="2:18">
      <c r="B47" s="24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25"/>
    </row>
    <row r="48" spans="2:18">
      <c r="B48" s="24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25"/>
    </row>
    <row r="49" spans="2:18">
      <c r="B49" s="24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25"/>
    </row>
    <row r="50" spans="2:18" s="1" customFormat="1" ht="15">
      <c r="B50" s="34"/>
      <c r="C50" s="191"/>
      <c r="D50" s="49" t="s">
        <v>48</v>
      </c>
      <c r="E50" s="195"/>
      <c r="F50" s="195"/>
      <c r="G50" s="195"/>
      <c r="H50" s="51"/>
      <c r="I50" s="191"/>
      <c r="J50" s="49" t="s">
        <v>49</v>
      </c>
      <c r="K50" s="195"/>
      <c r="L50" s="195"/>
      <c r="M50" s="195"/>
      <c r="N50" s="195"/>
      <c r="O50" s="195"/>
      <c r="P50" s="51"/>
      <c r="Q50" s="191"/>
      <c r="R50" s="36"/>
    </row>
    <row r="51" spans="2:18">
      <c r="B51" s="24"/>
      <c r="C51" s="183"/>
      <c r="D51" s="52"/>
      <c r="E51" s="183"/>
      <c r="F51" s="183"/>
      <c r="G51" s="183"/>
      <c r="H51" s="53"/>
      <c r="I51" s="183"/>
      <c r="J51" s="52"/>
      <c r="K51" s="183"/>
      <c r="L51" s="183"/>
      <c r="M51" s="183"/>
      <c r="N51" s="183"/>
      <c r="O51" s="183"/>
      <c r="P51" s="53"/>
      <c r="Q51" s="183"/>
      <c r="R51" s="25"/>
    </row>
    <row r="52" spans="2:18">
      <c r="B52" s="24"/>
      <c r="C52" s="183"/>
      <c r="D52" s="52"/>
      <c r="E52" s="183"/>
      <c r="F52" s="183"/>
      <c r="G52" s="183"/>
      <c r="H52" s="53"/>
      <c r="I52" s="183"/>
      <c r="J52" s="52"/>
      <c r="K52" s="183"/>
      <c r="L52" s="183"/>
      <c r="M52" s="183"/>
      <c r="N52" s="183"/>
      <c r="O52" s="183"/>
      <c r="P52" s="53"/>
      <c r="Q52" s="183"/>
      <c r="R52" s="25"/>
    </row>
    <row r="53" spans="2:18">
      <c r="B53" s="24"/>
      <c r="C53" s="183"/>
      <c r="D53" s="52"/>
      <c r="E53" s="183"/>
      <c r="F53" s="183"/>
      <c r="G53" s="183"/>
      <c r="H53" s="53"/>
      <c r="I53" s="183"/>
      <c r="J53" s="52"/>
      <c r="K53" s="183"/>
      <c r="L53" s="183"/>
      <c r="M53" s="183"/>
      <c r="N53" s="183"/>
      <c r="O53" s="183"/>
      <c r="P53" s="53"/>
      <c r="Q53" s="183"/>
      <c r="R53" s="25"/>
    </row>
    <row r="54" spans="2:18">
      <c r="B54" s="24"/>
      <c r="C54" s="183"/>
      <c r="D54" s="52"/>
      <c r="E54" s="183"/>
      <c r="F54" s="183"/>
      <c r="G54" s="183"/>
      <c r="H54" s="53"/>
      <c r="I54" s="183"/>
      <c r="J54" s="52"/>
      <c r="K54" s="183"/>
      <c r="L54" s="183"/>
      <c r="M54" s="183"/>
      <c r="N54" s="183"/>
      <c r="O54" s="183"/>
      <c r="P54" s="53"/>
      <c r="Q54" s="183"/>
      <c r="R54" s="25"/>
    </row>
    <row r="55" spans="2:18">
      <c r="B55" s="24"/>
      <c r="C55" s="183"/>
      <c r="D55" s="52"/>
      <c r="E55" s="183"/>
      <c r="F55" s="183"/>
      <c r="G55" s="183"/>
      <c r="H55" s="53"/>
      <c r="I55" s="183"/>
      <c r="J55" s="52"/>
      <c r="K55" s="183"/>
      <c r="L55" s="183"/>
      <c r="M55" s="183"/>
      <c r="N55" s="183"/>
      <c r="O55" s="183"/>
      <c r="P55" s="53"/>
      <c r="Q55" s="183"/>
      <c r="R55" s="25"/>
    </row>
    <row r="56" spans="2:18">
      <c r="B56" s="24"/>
      <c r="C56" s="183"/>
      <c r="D56" s="52"/>
      <c r="E56" s="183"/>
      <c r="F56" s="183"/>
      <c r="G56" s="183"/>
      <c r="H56" s="53"/>
      <c r="I56" s="183"/>
      <c r="J56" s="52"/>
      <c r="K56" s="183"/>
      <c r="L56" s="183"/>
      <c r="M56" s="183"/>
      <c r="N56" s="183"/>
      <c r="O56" s="183"/>
      <c r="P56" s="53"/>
      <c r="Q56" s="183"/>
      <c r="R56" s="25"/>
    </row>
    <row r="57" spans="2:18">
      <c r="B57" s="24"/>
      <c r="C57" s="183"/>
      <c r="D57" s="52"/>
      <c r="E57" s="183"/>
      <c r="F57" s="183"/>
      <c r="G57" s="183"/>
      <c r="H57" s="53"/>
      <c r="I57" s="183"/>
      <c r="J57" s="52"/>
      <c r="K57" s="183"/>
      <c r="L57" s="183"/>
      <c r="M57" s="183"/>
      <c r="N57" s="183"/>
      <c r="O57" s="183"/>
      <c r="P57" s="53"/>
      <c r="Q57" s="183"/>
      <c r="R57" s="25"/>
    </row>
    <row r="58" spans="2:18">
      <c r="B58" s="24"/>
      <c r="C58" s="183"/>
      <c r="D58" s="52"/>
      <c r="E58" s="183"/>
      <c r="F58" s="183"/>
      <c r="G58" s="183"/>
      <c r="H58" s="53"/>
      <c r="I58" s="183"/>
      <c r="J58" s="52"/>
      <c r="K58" s="183"/>
      <c r="L58" s="183"/>
      <c r="M58" s="183"/>
      <c r="N58" s="183"/>
      <c r="O58" s="183"/>
      <c r="P58" s="53"/>
      <c r="Q58" s="183"/>
      <c r="R58" s="25"/>
    </row>
    <row r="59" spans="2:18" s="1" customFormat="1" ht="15">
      <c r="B59" s="34"/>
      <c r="C59" s="191"/>
      <c r="D59" s="54" t="s">
        <v>50</v>
      </c>
      <c r="E59" s="55"/>
      <c r="F59" s="55"/>
      <c r="G59" s="56" t="s">
        <v>51</v>
      </c>
      <c r="H59" s="57"/>
      <c r="I59" s="191"/>
      <c r="J59" s="54" t="s">
        <v>50</v>
      </c>
      <c r="K59" s="55"/>
      <c r="L59" s="55"/>
      <c r="M59" s="55"/>
      <c r="N59" s="56" t="s">
        <v>51</v>
      </c>
      <c r="O59" s="55"/>
      <c r="P59" s="57"/>
      <c r="Q59" s="191"/>
      <c r="R59" s="36"/>
    </row>
    <row r="60" spans="2:18">
      <c r="B60" s="24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25"/>
    </row>
    <row r="61" spans="2:18" s="1" customFormat="1" ht="15">
      <c r="B61" s="34"/>
      <c r="C61" s="191"/>
      <c r="D61" s="49" t="s">
        <v>52</v>
      </c>
      <c r="E61" s="195"/>
      <c r="F61" s="195"/>
      <c r="G61" s="195"/>
      <c r="H61" s="51"/>
      <c r="I61" s="191"/>
      <c r="J61" s="49" t="s">
        <v>53</v>
      </c>
      <c r="K61" s="195"/>
      <c r="L61" s="195"/>
      <c r="M61" s="195"/>
      <c r="N61" s="195"/>
      <c r="O61" s="195"/>
      <c r="P61" s="51"/>
      <c r="Q61" s="191"/>
      <c r="R61" s="36"/>
    </row>
    <row r="62" spans="2:18">
      <c r="B62" s="24"/>
      <c r="C62" s="183"/>
      <c r="D62" s="52"/>
      <c r="E62" s="183"/>
      <c r="F62" s="183"/>
      <c r="G62" s="183"/>
      <c r="H62" s="53"/>
      <c r="I62" s="183"/>
      <c r="J62" s="52"/>
      <c r="K62" s="183"/>
      <c r="L62" s="183"/>
      <c r="M62" s="183"/>
      <c r="N62" s="183"/>
      <c r="O62" s="183"/>
      <c r="P62" s="53"/>
      <c r="Q62" s="183"/>
      <c r="R62" s="25"/>
    </row>
    <row r="63" spans="2:18">
      <c r="B63" s="24"/>
      <c r="C63" s="183"/>
      <c r="D63" s="52"/>
      <c r="E63" s="183"/>
      <c r="F63" s="183"/>
      <c r="G63" s="183"/>
      <c r="H63" s="53"/>
      <c r="I63" s="183"/>
      <c r="J63" s="52"/>
      <c r="K63" s="183"/>
      <c r="L63" s="183"/>
      <c r="M63" s="183"/>
      <c r="N63" s="183"/>
      <c r="O63" s="183"/>
      <c r="P63" s="53"/>
      <c r="Q63" s="183"/>
      <c r="R63" s="25"/>
    </row>
    <row r="64" spans="2:18">
      <c r="B64" s="24"/>
      <c r="C64" s="183"/>
      <c r="D64" s="52"/>
      <c r="E64" s="183"/>
      <c r="F64" s="183"/>
      <c r="G64" s="183"/>
      <c r="H64" s="53"/>
      <c r="I64" s="183"/>
      <c r="J64" s="52"/>
      <c r="K64" s="183"/>
      <c r="L64" s="183"/>
      <c r="M64" s="183"/>
      <c r="N64" s="183"/>
      <c r="O64" s="183"/>
      <c r="P64" s="53"/>
      <c r="Q64" s="183"/>
      <c r="R64" s="25"/>
    </row>
    <row r="65" spans="2:18">
      <c r="B65" s="24"/>
      <c r="C65" s="183"/>
      <c r="D65" s="52"/>
      <c r="E65" s="183"/>
      <c r="F65" s="183"/>
      <c r="G65" s="183"/>
      <c r="H65" s="53"/>
      <c r="I65" s="183"/>
      <c r="J65" s="52"/>
      <c r="K65" s="183"/>
      <c r="L65" s="183"/>
      <c r="M65" s="183"/>
      <c r="N65" s="183"/>
      <c r="O65" s="183"/>
      <c r="P65" s="53"/>
      <c r="Q65" s="183"/>
      <c r="R65" s="25"/>
    </row>
    <row r="66" spans="2:18">
      <c r="B66" s="24"/>
      <c r="C66" s="183"/>
      <c r="D66" s="52"/>
      <c r="E66" s="183"/>
      <c r="F66" s="183"/>
      <c r="G66" s="183"/>
      <c r="H66" s="53"/>
      <c r="I66" s="183"/>
      <c r="J66" s="52"/>
      <c r="K66" s="183"/>
      <c r="L66" s="183"/>
      <c r="M66" s="183"/>
      <c r="N66" s="183"/>
      <c r="O66" s="183"/>
      <c r="P66" s="53"/>
      <c r="Q66" s="183"/>
      <c r="R66" s="25"/>
    </row>
    <row r="67" spans="2:18">
      <c r="B67" s="24"/>
      <c r="C67" s="183"/>
      <c r="D67" s="52"/>
      <c r="E67" s="183"/>
      <c r="F67" s="183"/>
      <c r="G67" s="183"/>
      <c r="H67" s="53"/>
      <c r="I67" s="183"/>
      <c r="J67" s="52"/>
      <c r="K67" s="183"/>
      <c r="L67" s="183"/>
      <c r="M67" s="183"/>
      <c r="N67" s="183"/>
      <c r="O67" s="183"/>
      <c r="P67" s="53"/>
      <c r="Q67" s="183"/>
      <c r="R67" s="25"/>
    </row>
    <row r="68" spans="2:18">
      <c r="B68" s="24"/>
      <c r="C68" s="183"/>
      <c r="D68" s="52"/>
      <c r="E68" s="183"/>
      <c r="F68" s="183"/>
      <c r="G68" s="183"/>
      <c r="H68" s="53"/>
      <c r="I68" s="183"/>
      <c r="J68" s="52"/>
      <c r="K68" s="183"/>
      <c r="L68" s="183"/>
      <c r="M68" s="183"/>
      <c r="N68" s="183"/>
      <c r="O68" s="183"/>
      <c r="P68" s="53"/>
      <c r="Q68" s="183"/>
      <c r="R68" s="25"/>
    </row>
    <row r="69" spans="2:18">
      <c r="B69" s="24"/>
      <c r="C69" s="183"/>
      <c r="D69" s="52"/>
      <c r="E69" s="183"/>
      <c r="F69" s="183"/>
      <c r="G69" s="183"/>
      <c r="H69" s="53"/>
      <c r="I69" s="183"/>
      <c r="J69" s="52"/>
      <c r="K69" s="183"/>
      <c r="L69" s="183"/>
      <c r="M69" s="183"/>
      <c r="N69" s="183"/>
      <c r="O69" s="183"/>
      <c r="P69" s="53"/>
      <c r="Q69" s="183"/>
      <c r="R69" s="25"/>
    </row>
    <row r="70" spans="2:18" s="1" customFormat="1" ht="15">
      <c r="B70" s="34"/>
      <c r="C70" s="191"/>
      <c r="D70" s="54" t="s">
        <v>50</v>
      </c>
      <c r="E70" s="55"/>
      <c r="F70" s="55"/>
      <c r="G70" s="56" t="s">
        <v>51</v>
      </c>
      <c r="H70" s="57"/>
      <c r="I70" s="191"/>
      <c r="J70" s="54" t="s">
        <v>50</v>
      </c>
      <c r="K70" s="55"/>
      <c r="L70" s="55"/>
      <c r="M70" s="55"/>
      <c r="N70" s="56" t="s">
        <v>51</v>
      </c>
      <c r="O70" s="55"/>
      <c r="P70" s="57"/>
      <c r="Q70" s="191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7" t="s">
        <v>100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6"/>
    </row>
    <row r="77" spans="2:18" s="1" customFormat="1" ht="6.95" customHeight="1">
      <c r="B77" s="34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36"/>
    </row>
    <row r="78" spans="2:18" s="1" customFormat="1" ht="30" customHeight="1">
      <c r="B78" s="34"/>
      <c r="C78" s="192" t="s">
        <v>17</v>
      </c>
      <c r="D78" s="191"/>
      <c r="E78" s="191"/>
      <c r="F78" s="241" t="str">
        <f>F6</f>
        <v>D.1.1 - ČSSZ Ústředí - oprava Foldermayerova pavilonu - Rozpočet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191"/>
      <c r="R78" s="36"/>
    </row>
    <row r="79" spans="2:18" s="1" customFormat="1" ht="36.950000000000003" customHeight="1">
      <c r="B79" s="34"/>
      <c r="C79" s="68" t="s">
        <v>97</v>
      </c>
      <c r="D79" s="191"/>
      <c r="E79" s="191"/>
      <c r="F79" s="217" t="str">
        <f>F7</f>
        <v>1 - Stavební část</v>
      </c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191"/>
      <c r="R79" s="36"/>
    </row>
    <row r="80" spans="2:18" s="1" customFormat="1" ht="6.95" customHeight="1">
      <c r="B80" s="34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36"/>
    </row>
    <row r="81" spans="2:47" s="1" customFormat="1" ht="18" customHeight="1">
      <c r="B81" s="34"/>
      <c r="C81" s="192" t="s">
        <v>20</v>
      </c>
      <c r="D81" s="191"/>
      <c r="E81" s="191"/>
      <c r="F81" s="186" t="str">
        <f>F9</f>
        <v xml:space="preserve"> </v>
      </c>
      <c r="G81" s="191"/>
      <c r="H81" s="191"/>
      <c r="I81" s="191"/>
      <c r="J81" s="191"/>
      <c r="K81" s="192" t="s">
        <v>22</v>
      </c>
      <c r="L81" s="191"/>
      <c r="M81" s="244" t="str">
        <f>IF(O9="","",O9)</f>
        <v>28.7.2018</v>
      </c>
      <c r="N81" s="244"/>
      <c r="O81" s="244"/>
      <c r="P81" s="244"/>
      <c r="Q81" s="191"/>
      <c r="R81" s="36"/>
    </row>
    <row r="82" spans="2:47" s="1" customFormat="1" ht="6.95" customHeight="1">
      <c r="B82" s="34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36"/>
    </row>
    <row r="83" spans="2:47" s="1" customFormat="1" ht="15">
      <c r="B83" s="34"/>
      <c r="C83" s="192" t="s">
        <v>23</v>
      </c>
      <c r="D83" s="191"/>
      <c r="E83" s="191"/>
      <c r="F83" s="186" t="str">
        <f>E12</f>
        <v/>
      </c>
      <c r="G83" s="191"/>
      <c r="H83" s="191"/>
      <c r="I83" s="191"/>
      <c r="J83" s="191"/>
      <c r="K83" s="192" t="s">
        <v>30</v>
      </c>
      <c r="L83" s="191"/>
      <c r="M83" s="209" t="str">
        <f>E18</f>
        <v/>
      </c>
      <c r="N83" s="209"/>
      <c r="O83" s="209"/>
      <c r="P83" s="209"/>
      <c r="Q83" s="209"/>
      <c r="R83" s="36"/>
    </row>
    <row r="84" spans="2:47" s="1" customFormat="1" ht="14.45" customHeight="1">
      <c r="B84" s="34"/>
      <c r="C84" s="192" t="s">
        <v>28</v>
      </c>
      <c r="D84" s="191"/>
      <c r="E84" s="191"/>
      <c r="F84" s="186" t="str">
        <f>IF(E15="","",E15)</f>
        <v xml:space="preserve"> </v>
      </c>
      <c r="G84" s="191"/>
      <c r="H84" s="191"/>
      <c r="I84" s="191"/>
      <c r="J84" s="191"/>
      <c r="K84" s="192" t="s">
        <v>33</v>
      </c>
      <c r="L84" s="191"/>
      <c r="M84" s="209" t="str">
        <f>E21</f>
        <v xml:space="preserve"> </v>
      </c>
      <c r="N84" s="209"/>
      <c r="O84" s="209"/>
      <c r="P84" s="209"/>
      <c r="Q84" s="209"/>
      <c r="R84" s="36"/>
    </row>
    <row r="85" spans="2:47" s="1" customFormat="1" ht="10.35" customHeight="1">
      <c r="B85" s="34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36"/>
    </row>
    <row r="86" spans="2:47" s="1" customFormat="1" ht="29.25" customHeight="1">
      <c r="B86" s="34"/>
      <c r="C86" s="254" t="s">
        <v>101</v>
      </c>
      <c r="D86" s="255"/>
      <c r="E86" s="255"/>
      <c r="F86" s="255"/>
      <c r="G86" s="255"/>
      <c r="H86" s="194"/>
      <c r="I86" s="194"/>
      <c r="J86" s="194"/>
      <c r="K86" s="194"/>
      <c r="L86" s="194"/>
      <c r="M86" s="194"/>
      <c r="N86" s="254" t="s">
        <v>102</v>
      </c>
      <c r="O86" s="255"/>
      <c r="P86" s="255"/>
      <c r="Q86" s="255"/>
      <c r="R86" s="36"/>
    </row>
    <row r="87" spans="2:47" s="1" customFormat="1" ht="10.35" customHeight="1">
      <c r="B87" s="34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36"/>
    </row>
    <row r="88" spans="2:47" s="1" customFormat="1" ht="29.25" customHeight="1">
      <c r="B88" s="34"/>
      <c r="C88" s="111" t="s">
        <v>103</v>
      </c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230">
        <f>N120</f>
        <v>0</v>
      </c>
      <c r="O88" s="249"/>
      <c r="P88" s="249"/>
      <c r="Q88" s="249"/>
      <c r="R88" s="36"/>
      <c r="AU88" s="20" t="s">
        <v>104</v>
      </c>
    </row>
    <row r="89" spans="2:47" s="6" customFormat="1" ht="24.95" customHeight="1">
      <c r="B89" s="112"/>
      <c r="C89" s="193"/>
      <c r="D89" s="114" t="s">
        <v>105</v>
      </c>
      <c r="E89" s="193"/>
      <c r="F89" s="193"/>
      <c r="G89" s="193"/>
      <c r="H89" s="193"/>
      <c r="I89" s="193"/>
      <c r="J89" s="193"/>
      <c r="K89" s="193"/>
      <c r="L89" s="193"/>
      <c r="M89" s="193"/>
      <c r="N89" s="250">
        <f>N121</f>
        <v>0</v>
      </c>
      <c r="O89" s="251"/>
      <c r="P89" s="251"/>
      <c r="Q89" s="251"/>
      <c r="R89" s="115"/>
    </row>
    <row r="90" spans="2:47" s="7" customFormat="1" ht="19.899999999999999" customHeight="1">
      <c r="B90" s="116"/>
      <c r="C90" s="190"/>
      <c r="D90" s="118" t="s">
        <v>643</v>
      </c>
      <c r="E90" s="190"/>
      <c r="F90" s="190"/>
      <c r="G90" s="190"/>
      <c r="H90" s="190"/>
      <c r="I90" s="190"/>
      <c r="J90" s="190"/>
      <c r="K90" s="190"/>
      <c r="L90" s="190"/>
      <c r="M90" s="190"/>
      <c r="N90" s="252">
        <f>N122</f>
        <v>0</v>
      </c>
      <c r="O90" s="253"/>
      <c r="P90" s="253"/>
      <c r="Q90" s="253"/>
      <c r="R90" s="119"/>
    </row>
    <row r="91" spans="2:47" s="6" customFormat="1" ht="24.75" customHeight="1">
      <c r="B91" s="112"/>
      <c r="C91" s="193"/>
      <c r="D91" s="114" t="s">
        <v>107</v>
      </c>
      <c r="E91" s="193"/>
      <c r="F91" s="193"/>
      <c r="G91" s="193"/>
      <c r="H91" s="193"/>
      <c r="I91" s="193"/>
      <c r="J91" s="193"/>
      <c r="K91" s="193"/>
      <c r="L91" s="193"/>
      <c r="M91" s="193"/>
      <c r="N91" s="250">
        <f>N325</f>
        <v>0</v>
      </c>
      <c r="O91" s="251"/>
      <c r="P91" s="251"/>
      <c r="Q91" s="251"/>
      <c r="R91" s="115"/>
    </row>
    <row r="92" spans="2:47" s="7" customFormat="1" ht="19.5" hidden="1" customHeight="1">
      <c r="B92" s="116"/>
      <c r="C92" s="190"/>
      <c r="D92" s="118"/>
      <c r="E92" s="190"/>
      <c r="F92" s="190"/>
      <c r="G92" s="190"/>
      <c r="H92" s="190"/>
      <c r="I92" s="190"/>
      <c r="J92" s="190"/>
      <c r="K92" s="190"/>
      <c r="L92" s="190"/>
      <c r="M92" s="190"/>
      <c r="N92" s="252"/>
      <c r="O92" s="253"/>
      <c r="P92" s="253"/>
      <c r="Q92" s="253"/>
      <c r="R92" s="119"/>
    </row>
    <row r="93" spans="2:47" s="7" customFormat="1" ht="19.5" hidden="1" customHeight="1">
      <c r="B93" s="116"/>
      <c r="C93" s="190"/>
      <c r="D93" s="118"/>
      <c r="E93" s="190"/>
      <c r="F93" s="190"/>
      <c r="G93" s="190"/>
      <c r="H93" s="190"/>
      <c r="I93" s="190"/>
      <c r="J93" s="190"/>
      <c r="K93" s="190"/>
      <c r="L93" s="190"/>
      <c r="M93" s="190"/>
      <c r="N93" s="252"/>
      <c r="O93" s="253"/>
      <c r="P93" s="253"/>
      <c r="Q93" s="253"/>
      <c r="R93" s="119"/>
    </row>
    <row r="94" spans="2:47" s="7" customFormat="1" ht="19.5" hidden="1" customHeight="1">
      <c r="B94" s="116"/>
      <c r="C94" s="190"/>
      <c r="D94" s="118"/>
      <c r="E94" s="190"/>
      <c r="F94" s="190"/>
      <c r="G94" s="190"/>
      <c r="H94" s="190"/>
      <c r="I94" s="190"/>
      <c r="J94" s="190"/>
      <c r="K94" s="190"/>
      <c r="L94" s="190"/>
      <c r="M94" s="190"/>
      <c r="N94" s="252"/>
      <c r="O94" s="253"/>
      <c r="P94" s="253"/>
      <c r="Q94" s="253"/>
      <c r="R94" s="119"/>
    </row>
    <row r="95" spans="2:47" s="7" customFormat="1" ht="19.899999999999999" customHeight="1">
      <c r="B95" s="116"/>
      <c r="C95" s="190"/>
      <c r="D95" s="118" t="s">
        <v>1510</v>
      </c>
      <c r="E95" s="190"/>
      <c r="F95" s="190"/>
      <c r="G95" s="190"/>
      <c r="H95" s="190"/>
      <c r="I95" s="190"/>
      <c r="J95" s="190"/>
      <c r="K95" s="190"/>
      <c r="L95" s="190"/>
      <c r="M95" s="190"/>
      <c r="N95" s="252">
        <f>N343</f>
        <v>0</v>
      </c>
      <c r="O95" s="253"/>
      <c r="P95" s="253"/>
      <c r="Q95" s="253"/>
      <c r="R95" s="119"/>
    </row>
    <row r="96" spans="2:47" s="7" customFormat="1" ht="19.5" customHeight="1">
      <c r="B96" s="116"/>
      <c r="C96" s="190"/>
      <c r="D96" s="118" t="s">
        <v>1511</v>
      </c>
      <c r="E96" s="190"/>
      <c r="F96" s="190"/>
      <c r="G96" s="190"/>
      <c r="H96" s="190"/>
      <c r="I96" s="190"/>
      <c r="J96" s="190"/>
      <c r="K96" s="190"/>
      <c r="L96" s="190"/>
      <c r="M96" s="190"/>
      <c r="N96" s="252">
        <f>N348</f>
        <v>0</v>
      </c>
      <c r="O96" s="253"/>
      <c r="P96" s="253"/>
      <c r="Q96" s="253"/>
      <c r="R96" s="119"/>
    </row>
    <row r="97" spans="2:21" s="7" customFormat="1" ht="1.5" customHeight="1">
      <c r="B97" s="116"/>
      <c r="C97" s="190"/>
      <c r="D97" s="118"/>
      <c r="E97" s="190"/>
      <c r="F97" s="190"/>
      <c r="G97" s="190"/>
      <c r="H97" s="190"/>
      <c r="I97" s="190"/>
      <c r="J97" s="190"/>
      <c r="K97" s="190"/>
      <c r="L97" s="190"/>
      <c r="M97" s="190"/>
      <c r="N97" s="252"/>
      <c r="O97" s="253"/>
      <c r="P97" s="253"/>
      <c r="Q97" s="253"/>
      <c r="R97" s="119"/>
    </row>
    <row r="98" spans="2:21" s="7" customFormat="1" ht="19.899999999999999" customHeight="1">
      <c r="B98" s="116"/>
      <c r="C98" s="190"/>
      <c r="D98" s="118" t="s">
        <v>1512</v>
      </c>
      <c r="E98" s="190"/>
      <c r="F98" s="190"/>
      <c r="G98" s="190"/>
      <c r="H98" s="190"/>
      <c r="I98" s="190"/>
      <c r="J98" s="190"/>
      <c r="K98" s="190"/>
      <c r="L98" s="190"/>
      <c r="M98" s="190"/>
      <c r="N98" s="252">
        <f>N380</f>
        <v>0</v>
      </c>
      <c r="O98" s="253"/>
      <c r="P98" s="253"/>
      <c r="Q98" s="253"/>
      <c r="R98" s="119"/>
    </row>
    <row r="99" spans="2:21" s="7" customFormat="1" ht="19.899999999999999" customHeight="1">
      <c r="B99" s="116"/>
      <c r="C99" s="190"/>
      <c r="D99" s="118" t="s">
        <v>1513</v>
      </c>
      <c r="E99" s="190"/>
      <c r="F99" s="190"/>
      <c r="G99" s="190"/>
      <c r="H99" s="190"/>
      <c r="I99" s="190"/>
      <c r="J99" s="190"/>
      <c r="K99" s="190"/>
      <c r="L99" s="190"/>
      <c r="M99" s="190"/>
      <c r="N99" s="252">
        <f>N400</f>
        <v>0</v>
      </c>
      <c r="O99" s="253"/>
      <c r="P99" s="253"/>
      <c r="Q99" s="253"/>
      <c r="R99" s="119"/>
    </row>
    <row r="100" spans="2:21" s="1" customFormat="1" ht="21.75" customHeight="1">
      <c r="B100" s="34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36"/>
    </row>
    <row r="101" spans="2:21" s="1" customFormat="1" ht="29.25" customHeight="1">
      <c r="B101" s="34"/>
      <c r="C101" s="111" t="s">
        <v>115</v>
      </c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249">
        <v>0</v>
      </c>
      <c r="O101" s="256"/>
      <c r="P101" s="256"/>
      <c r="Q101" s="256"/>
      <c r="R101" s="36"/>
      <c r="T101" s="120"/>
      <c r="U101" s="121" t="s">
        <v>38</v>
      </c>
    </row>
    <row r="102" spans="2:21" s="1" customFormat="1" ht="18" customHeight="1">
      <c r="B102" s="34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36"/>
    </row>
    <row r="103" spans="2:21" s="1" customFormat="1" ht="29.25" customHeight="1">
      <c r="B103" s="34"/>
      <c r="C103" s="102" t="s">
        <v>89</v>
      </c>
      <c r="D103" s="194"/>
      <c r="E103" s="194"/>
      <c r="F103" s="194"/>
      <c r="G103" s="194"/>
      <c r="H103" s="194"/>
      <c r="I103" s="194"/>
      <c r="J103" s="194"/>
      <c r="K103" s="194"/>
      <c r="L103" s="233">
        <f>ROUND(SUM(N88+N101),2)</f>
        <v>0</v>
      </c>
      <c r="M103" s="233"/>
      <c r="N103" s="233"/>
      <c r="O103" s="233"/>
      <c r="P103" s="233"/>
      <c r="Q103" s="233"/>
      <c r="R103" s="36"/>
    </row>
    <row r="104" spans="2:21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8" spans="2:21" s="1" customFormat="1" ht="6.95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21" s="1" customFormat="1" ht="36.950000000000003" customHeight="1">
      <c r="B109" s="34"/>
      <c r="C109" s="207" t="s">
        <v>116</v>
      </c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36"/>
    </row>
    <row r="110" spans="2:21" s="1" customFormat="1" ht="6.95" customHeight="1">
      <c r="B110" s="34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36"/>
    </row>
    <row r="111" spans="2:21" s="1" customFormat="1" ht="30" customHeight="1">
      <c r="B111" s="34"/>
      <c r="C111" s="192" t="s">
        <v>17</v>
      </c>
      <c r="D111" s="191"/>
      <c r="E111" s="191"/>
      <c r="F111" s="241" t="str">
        <f>F6</f>
        <v>D.1.1 - ČSSZ Ústředí - oprava Foldermayerova pavilonu - Rozpočet</v>
      </c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191"/>
      <c r="R111" s="36"/>
    </row>
    <row r="112" spans="2:21" s="1" customFormat="1" ht="36.950000000000003" customHeight="1">
      <c r="B112" s="34"/>
      <c r="C112" s="68" t="s">
        <v>97</v>
      </c>
      <c r="D112" s="191"/>
      <c r="E112" s="191"/>
      <c r="F112" s="217" t="str">
        <f>F7</f>
        <v>1 - Stavební část</v>
      </c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191"/>
      <c r="R112" s="36"/>
    </row>
    <row r="113" spans="2:65" s="1" customFormat="1" ht="6.95" customHeight="1">
      <c r="B113" s="34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36"/>
    </row>
    <row r="114" spans="2:65" s="1" customFormat="1" ht="18" customHeight="1">
      <c r="B114" s="34"/>
      <c r="C114" s="192" t="s">
        <v>20</v>
      </c>
      <c r="D114" s="191"/>
      <c r="E114" s="191"/>
      <c r="F114" s="186" t="str">
        <f>F9</f>
        <v xml:space="preserve"> </v>
      </c>
      <c r="G114" s="191"/>
      <c r="H114" s="191"/>
      <c r="I114" s="191"/>
      <c r="J114" s="191"/>
      <c r="K114" s="192" t="s">
        <v>22</v>
      </c>
      <c r="L114" s="191"/>
      <c r="M114" s="244" t="str">
        <f>IF(O9="","",O9)</f>
        <v>28.7.2018</v>
      </c>
      <c r="N114" s="244"/>
      <c r="O114" s="244"/>
      <c r="P114" s="244"/>
      <c r="Q114" s="191"/>
      <c r="R114" s="36"/>
    </row>
    <row r="115" spans="2:65" s="1" customFormat="1" ht="6.95" customHeight="1">
      <c r="B115" s="34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36"/>
    </row>
    <row r="116" spans="2:65" s="1" customFormat="1" ht="15">
      <c r="B116" s="34"/>
      <c r="C116" s="192" t="s">
        <v>23</v>
      </c>
      <c r="D116" s="191"/>
      <c r="E116" s="191"/>
      <c r="F116" s="186" t="str">
        <f>E12</f>
        <v/>
      </c>
      <c r="G116" s="191"/>
      <c r="H116" s="191"/>
      <c r="I116" s="191"/>
      <c r="J116" s="191"/>
      <c r="K116" s="192" t="s">
        <v>30</v>
      </c>
      <c r="L116" s="191"/>
      <c r="M116" s="209" t="str">
        <f>E18</f>
        <v/>
      </c>
      <c r="N116" s="209"/>
      <c r="O116" s="209"/>
      <c r="P116" s="209"/>
      <c r="Q116" s="209"/>
      <c r="R116" s="36"/>
    </row>
    <row r="117" spans="2:65" s="1" customFormat="1" ht="14.45" customHeight="1">
      <c r="B117" s="34"/>
      <c r="C117" s="192" t="s">
        <v>28</v>
      </c>
      <c r="D117" s="191"/>
      <c r="E117" s="191"/>
      <c r="F117" s="186" t="str">
        <f>IF(E15="","",E15)</f>
        <v xml:space="preserve"> </v>
      </c>
      <c r="G117" s="191"/>
      <c r="H117" s="191"/>
      <c r="I117" s="191"/>
      <c r="J117" s="191"/>
      <c r="K117" s="192" t="s">
        <v>33</v>
      </c>
      <c r="L117" s="191"/>
      <c r="M117" s="209" t="str">
        <f>E21</f>
        <v xml:space="preserve"> </v>
      </c>
      <c r="N117" s="209"/>
      <c r="O117" s="209"/>
      <c r="P117" s="209"/>
      <c r="Q117" s="209"/>
      <c r="R117" s="36"/>
    </row>
    <row r="118" spans="2:65" s="1" customFormat="1" ht="10.35" customHeight="1">
      <c r="B118" s="34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36"/>
    </row>
    <row r="119" spans="2:65" s="8" customFormat="1" ht="29.25" customHeight="1">
      <c r="B119" s="122"/>
      <c r="C119" s="123" t="s">
        <v>117</v>
      </c>
      <c r="D119" s="189" t="s">
        <v>118</v>
      </c>
      <c r="E119" s="189" t="s">
        <v>56</v>
      </c>
      <c r="F119" s="265" t="s">
        <v>119</v>
      </c>
      <c r="G119" s="265"/>
      <c r="H119" s="265"/>
      <c r="I119" s="265"/>
      <c r="J119" s="189" t="s">
        <v>120</v>
      </c>
      <c r="K119" s="189" t="s">
        <v>121</v>
      </c>
      <c r="L119" s="266" t="s">
        <v>122</v>
      </c>
      <c r="M119" s="266"/>
      <c r="N119" s="265" t="s">
        <v>102</v>
      </c>
      <c r="O119" s="265"/>
      <c r="P119" s="265"/>
      <c r="Q119" s="267"/>
      <c r="R119" s="125"/>
      <c r="T119" s="75" t="s">
        <v>123</v>
      </c>
      <c r="U119" s="76" t="s">
        <v>38</v>
      </c>
      <c r="V119" s="76" t="s">
        <v>124</v>
      </c>
      <c r="W119" s="76" t="s">
        <v>125</v>
      </c>
      <c r="X119" s="76" t="s">
        <v>126</v>
      </c>
      <c r="Y119" s="76" t="s">
        <v>127</v>
      </c>
      <c r="Z119" s="76" t="s">
        <v>128</v>
      </c>
      <c r="AA119" s="77" t="s">
        <v>129</v>
      </c>
    </row>
    <row r="120" spans="2:65" s="1" customFormat="1" ht="29.25" customHeight="1">
      <c r="B120" s="34"/>
      <c r="C120" s="79" t="s">
        <v>98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268">
        <f>N121+N325</f>
        <v>0</v>
      </c>
      <c r="O120" s="269"/>
      <c r="P120" s="269"/>
      <c r="Q120" s="269"/>
      <c r="R120" s="36"/>
      <c r="T120" s="78"/>
      <c r="U120" s="195"/>
      <c r="V120" s="195"/>
      <c r="W120" s="126" t="e">
        <f>W121+W325</f>
        <v>#REF!</v>
      </c>
      <c r="X120" s="195"/>
      <c r="Y120" s="126" t="e">
        <f>Y121+Y325</f>
        <v>#REF!</v>
      </c>
      <c r="Z120" s="195"/>
      <c r="AA120" s="127" t="e">
        <f>AA121+AA325</f>
        <v>#REF!</v>
      </c>
      <c r="AT120" s="20" t="s">
        <v>73</v>
      </c>
      <c r="AU120" s="20" t="s">
        <v>104</v>
      </c>
      <c r="BK120" s="128" t="e">
        <f>BK121+BK325</f>
        <v>#REF!</v>
      </c>
    </row>
    <row r="121" spans="2:65" s="9" customFormat="1" ht="37.35" customHeight="1">
      <c r="B121" s="129"/>
      <c r="C121" s="130"/>
      <c r="D121" s="131" t="s">
        <v>105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257">
        <f>N122</f>
        <v>0</v>
      </c>
      <c r="O121" s="250"/>
      <c r="P121" s="250"/>
      <c r="Q121" s="250"/>
      <c r="R121" s="132"/>
      <c r="T121" s="133"/>
      <c r="U121" s="130"/>
      <c r="V121" s="130"/>
      <c r="W121" s="134" t="e">
        <f>#REF!+#REF!+W122+#REF!</f>
        <v>#REF!</v>
      </c>
      <c r="X121" s="130"/>
      <c r="Y121" s="134" t="e">
        <f>#REF!+#REF!+Y122+#REF!</f>
        <v>#REF!</v>
      </c>
      <c r="Z121" s="130"/>
      <c r="AA121" s="135" t="e">
        <f>#REF!+#REF!+AA122+#REF!</f>
        <v>#REF!</v>
      </c>
      <c r="AR121" s="136" t="s">
        <v>80</v>
      </c>
      <c r="AT121" s="137" t="s">
        <v>73</v>
      </c>
      <c r="AU121" s="137" t="s">
        <v>74</v>
      </c>
      <c r="AY121" s="136" t="s">
        <v>130</v>
      </c>
      <c r="BK121" s="138" t="e">
        <f>#REF!+#REF!+BK122+#REF!</f>
        <v>#REF!</v>
      </c>
    </row>
    <row r="122" spans="2:65" s="9" customFormat="1" ht="29.85" customHeight="1">
      <c r="B122" s="129"/>
      <c r="C122" s="130"/>
      <c r="D122" s="139" t="s">
        <v>643</v>
      </c>
      <c r="E122" s="139"/>
      <c r="F122" s="139"/>
      <c r="G122" s="139"/>
      <c r="H122" s="139"/>
      <c r="I122" s="139"/>
      <c r="J122" s="139"/>
      <c r="K122" s="139"/>
      <c r="L122" s="139"/>
      <c r="M122" s="139"/>
      <c r="N122" s="258">
        <f>BK122</f>
        <v>0</v>
      </c>
      <c r="O122" s="259"/>
      <c r="P122" s="259"/>
      <c r="Q122" s="259"/>
      <c r="R122" s="132"/>
      <c r="T122" s="133"/>
      <c r="U122" s="130"/>
      <c r="V122" s="130"/>
      <c r="W122" s="134">
        <f>SUM(W123:W322)</f>
        <v>0</v>
      </c>
      <c r="X122" s="130"/>
      <c r="Y122" s="134">
        <f>SUM(Y123:Y322)</f>
        <v>0</v>
      </c>
      <c r="Z122" s="130"/>
      <c r="AA122" s="135">
        <f>SUM(AA123:AA322)</f>
        <v>0</v>
      </c>
      <c r="AR122" s="136" t="s">
        <v>80</v>
      </c>
      <c r="AT122" s="137" t="s">
        <v>73</v>
      </c>
      <c r="AU122" s="137" t="s">
        <v>80</v>
      </c>
      <c r="AY122" s="136" t="s">
        <v>130</v>
      </c>
      <c r="BK122" s="138">
        <f>SUM(BK123:BK322)</f>
        <v>0</v>
      </c>
    </row>
    <row r="123" spans="2:65" s="1" customFormat="1" ht="31.5" customHeight="1">
      <c r="B123" s="140"/>
      <c r="C123" s="141" t="s">
        <v>171</v>
      </c>
      <c r="D123" s="141" t="s">
        <v>131</v>
      </c>
      <c r="E123" s="142" t="s">
        <v>1514</v>
      </c>
      <c r="F123" s="260" t="s">
        <v>1515</v>
      </c>
      <c r="G123" s="260"/>
      <c r="H123" s="260"/>
      <c r="I123" s="260"/>
      <c r="J123" s="143" t="s">
        <v>134</v>
      </c>
      <c r="K123" s="144">
        <v>4397.2950000000001</v>
      </c>
      <c r="L123" s="261">
        <v>0</v>
      </c>
      <c r="M123" s="261"/>
      <c r="N123" s="262">
        <f>ROUND(L123*K123,2)</f>
        <v>0</v>
      </c>
      <c r="O123" s="262"/>
      <c r="P123" s="262"/>
      <c r="Q123" s="262"/>
      <c r="R123" s="145"/>
      <c r="T123" s="146" t="s">
        <v>5</v>
      </c>
      <c r="U123" s="43" t="s">
        <v>39</v>
      </c>
      <c r="V123" s="147">
        <v>0</v>
      </c>
      <c r="W123" s="147">
        <f>V123*K123</f>
        <v>0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0" t="s">
        <v>135</v>
      </c>
      <c r="AT123" s="20" t="s">
        <v>131</v>
      </c>
      <c r="AU123" s="20" t="s">
        <v>95</v>
      </c>
      <c r="AY123" s="20" t="s">
        <v>130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0" t="s">
        <v>80</v>
      </c>
      <c r="BK123" s="149">
        <f>ROUND(L123*K123,2)</f>
        <v>0</v>
      </c>
      <c r="BL123" s="20" t="s">
        <v>135</v>
      </c>
      <c r="BM123" s="20" t="s">
        <v>204</v>
      </c>
    </row>
    <row r="124" spans="2:65" s="10" customFormat="1" ht="22.5" customHeight="1">
      <c r="B124" s="150"/>
      <c r="C124" s="188"/>
      <c r="D124" s="188"/>
      <c r="E124" s="152" t="s">
        <v>5</v>
      </c>
      <c r="F124" s="263" t="s">
        <v>1516</v>
      </c>
      <c r="G124" s="264"/>
      <c r="H124" s="264"/>
      <c r="I124" s="264"/>
      <c r="J124" s="188"/>
      <c r="K124" s="153">
        <v>87.14</v>
      </c>
      <c r="L124" s="188"/>
      <c r="M124" s="188"/>
      <c r="N124" s="188"/>
      <c r="O124" s="188"/>
      <c r="P124" s="188"/>
      <c r="Q124" s="188"/>
      <c r="R124" s="154"/>
      <c r="T124" s="155"/>
      <c r="U124" s="188"/>
      <c r="V124" s="188"/>
      <c r="W124" s="188"/>
      <c r="X124" s="188"/>
      <c r="Y124" s="188"/>
      <c r="Z124" s="188"/>
      <c r="AA124" s="156"/>
      <c r="AT124" s="157" t="s">
        <v>137</v>
      </c>
      <c r="AU124" s="157" t="s">
        <v>95</v>
      </c>
      <c r="AV124" s="10" t="s">
        <v>95</v>
      </c>
      <c r="AW124" s="10" t="s">
        <v>32</v>
      </c>
      <c r="AX124" s="10" t="s">
        <v>74</v>
      </c>
      <c r="AY124" s="157" t="s">
        <v>130</v>
      </c>
    </row>
    <row r="125" spans="2:65" s="10" customFormat="1" ht="22.5" customHeight="1">
      <c r="B125" s="150"/>
      <c r="C125" s="188"/>
      <c r="D125" s="188"/>
      <c r="E125" s="152" t="s">
        <v>5</v>
      </c>
      <c r="F125" s="270" t="s">
        <v>1517</v>
      </c>
      <c r="G125" s="271"/>
      <c r="H125" s="271"/>
      <c r="I125" s="271"/>
      <c r="J125" s="188"/>
      <c r="K125" s="153">
        <v>25.8</v>
      </c>
      <c r="L125" s="188"/>
      <c r="M125" s="188"/>
      <c r="N125" s="188"/>
      <c r="O125" s="188"/>
      <c r="P125" s="188"/>
      <c r="Q125" s="188"/>
      <c r="R125" s="154"/>
      <c r="T125" s="155"/>
      <c r="U125" s="188"/>
      <c r="V125" s="188"/>
      <c r="W125" s="188"/>
      <c r="X125" s="188"/>
      <c r="Y125" s="188"/>
      <c r="Z125" s="188"/>
      <c r="AA125" s="156"/>
      <c r="AT125" s="157" t="s">
        <v>137</v>
      </c>
      <c r="AU125" s="157" t="s">
        <v>95</v>
      </c>
      <c r="AV125" s="10" t="s">
        <v>95</v>
      </c>
      <c r="AW125" s="10" t="s">
        <v>32</v>
      </c>
      <c r="AX125" s="10" t="s">
        <v>74</v>
      </c>
      <c r="AY125" s="157" t="s">
        <v>130</v>
      </c>
    </row>
    <row r="126" spans="2:65" s="10" customFormat="1" ht="22.5" customHeight="1">
      <c r="B126" s="150"/>
      <c r="C126" s="188"/>
      <c r="D126" s="188"/>
      <c r="E126" s="152" t="s">
        <v>5</v>
      </c>
      <c r="F126" s="270" t="s">
        <v>1518</v>
      </c>
      <c r="G126" s="271"/>
      <c r="H126" s="271"/>
      <c r="I126" s="271"/>
      <c r="J126" s="188"/>
      <c r="K126" s="153">
        <v>36.204999999999998</v>
      </c>
      <c r="L126" s="188"/>
      <c r="M126" s="188"/>
      <c r="N126" s="188"/>
      <c r="O126" s="188"/>
      <c r="P126" s="188"/>
      <c r="Q126" s="188"/>
      <c r="R126" s="154"/>
      <c r="T126" s="155"/>
      <c r="U126" s="188"/>
      <c r="V126" s="188"/>
      <c r="W126" s="188"/>
      <c r="X126" s="188"/>
      <c r="Y126" s="188"/>
      <c r="Z126" s="188"/>
      <c r="AA126" s="156"/>
      <c r="AT126" s="157" t="s">
        <v>137</v>
      </c>
      <c r="AU126" s="157" t="s">
        <v>95</v>
      </c>
      <c r="AV126" s="10" t="s">
        <v>95</v>
      </c>
      <c r="AW126" s="10" t="s">
        <v>32</v>
      </c>
      <c r="AX126" s="10" t="s">
        <v>74</v>
      </c>
      <c r="AY126" s="157" t="s">
        <v>130</v>
      </c>
    </row>
    <row r="127" spans="2:65" s="10" customFormat="1" ht="22.5" customHeight="1">
      <c r="B127" s="150"/>
      <c r="C127" s="188"/>
      <c r="D127" s="188"/>
      <c r="E127" s="152" t="s">
        <v>5</v>
      </c>
      <c r="F127" s="270" t="s">
        <v>1519</v>
      </c>
      <c r="G127" s="271"/>
      <c r="H127" s="271"/>
      <c r="I127" s="271"/>
      <c r="J127" s="188"/>
      <c r="K127" s="153">
        <v>64.400000000000006</v>
      </c>
      <c r="L127" s="188"/>
      <c r="M127" s="188"/>
      <c r="N127" s="188"/>
      <c r="O127" s="188"/>
      <c r="P127" s="188"/>
      <c r="Q127" s="188"/>
      <c r="R127" s="154"/>
      <c r="T127" s="155"/>
      <c r="U127" s="188"/>
      <c r="V127" s="188"/>
      <c r="W127" s="188"/>
      <c r="X127" s="188"/>
      <c r="Y127" s="188"/>
      <c r="Z127" s="188"/>
      <c r="AA127" s="156"/>
      <c r="AT127" s="157" t="s">
        <v>137</v>
      </c>
      <c r="AU127" s="157" t="s">
        <v>95</v>
      </c>
      <c r="AV127" s="10" t="s">
        <v>95</v>
      </c>
      <c r="AW127" s="10" t="s">
        <v>32</v>
      </c>
      <c r="AX127" s="10" t="s">
        <v>74</v>
      </c>
      <c r="AY127" s="157" t="s">
        <v>130</v>
      </c>
    </row>
    <row r="128" spans="2:65" s="10" customFormat="1" ht="22.5" customHeight="1">
      <c r="B128" s="150"/>
      <c r="C128" s="188"/>
      <c r="D128" s="188"/>
      <c r="E128" s="152" t="s">
        <v>5</v>
      </c>
      <c r="F128" s="270" t="s">
        <v>1520</v>
      </c>
      <c r="G128" s="271"/>
      <c r="H128" s="271"/>
      <c r="I128" s="271"/>
      <c r="J128" s="188"/>
      <c r="K128" s="153">
        <v>70.283000000000001</v>
      </c>
      <c r="L128" s="188"/>
      <c r="M128" s="188"/>
      <c r="N128" s="188"/>
      <c r="O128" s="188"/>
      <c r="P128" s="188"/>
      <c r="Q128" s="188"/>
      <c r="R128" s="154"/>
      <c r="T128" s="155"/>
      <c r="U128" s="188"/>
      <c r="V128" s="188"/>
      <c r="W128" s="188"/>
      <c r="X128" s="188"/>
      <c r="Y128" s="188"/>
      <c r="Z128" s="188"/>
      <c r="AA128" s="156"/>
      <c r="AT128" s="157" t="s">
        <v>137</v>
      </c>
      <c r="AU128" s="157" t="s">
        <v>95</v>
      </c>
      <c r="AV128" s="10" t="s">
        <v>95</v>
      </c>
      <c r="AW128" s="10" t="s">
        <v>32</v>
      </c>
      <c r="AX128" s="10" t="s">
        <v>74</v>
      </c>
      <c r="AY128" s="157" t="s">
        <v>130</v>
      </c>
    </row>
    <row r="129" spans="2:51" s="10" customFormat="1" ht="22.5" customHeight="1">
      <c r="B129" s="150"/>
      <c r="C129" s="188"/>
      <c r="D129" s="188"/>
      <c r="E129" s="152" t="s">
        <v>5</v>
      </c>
      <c r="F129" s="270" t="s">
        <v>1521</v>
      </c>
      <c r="G129" s="271"/>
      <c r="H129" s="271"/>
      <c r="I129" s="271"/>
      <c r="J129" s="188"/>
      <c r="K129" s="153">
        <v>82.56</v>
      </c>
      <c r="L129" s="188"/>
      <c r="M129" s="188"/>
      <c r="N129" s="188"/>
      <c r="O129" s="188"/>
      <c r="P129" s="188"/>
      <c r="Q129" s="188"/>
      <c r="R129" s="154"/>
      <c r="T129" s="155"/>
      <c r="U129" s="188"/>
      <c r="V129" s="188"/>
      <c r="W129" s="188"/>
      <c r="X129" s="188"/>
      <c r="Y129" s="188"/>
      <c r="Z129" s="188"/>
      <c r="AA129" s="156"/>
      <c r="AT129" s="157" t="s">
        <v>137</v>
      </c>
      <c r="AU129" s="157" t="s">
        <v>95</v>
      </c>
      <c r="AV129" s="10" t="s">
        <v>95</v>
      </c>
      <c r="AW129" s="10" t="s">
        <v>32</v>
      </c>
      <c r="AX129" s="10" t="s">
        <v>74</v>
      </c>
      <c r="AY129" s="157" t="s">
        <v>130</v>
      </c>
    </row>
    <row r="130" spans="2:51" s="10" customFormat="1" ht="22.5" customHeight="1">
      <c r="B130" s="150"/>
      <c r="C130" s="188"/>
      <c r="D130" s="188"/>
      <c r="E130" s="152" t="s">
        <v>5</v>
      </c>
      <c r="F130" s="270" t="s">
        <v>1522</v>
      </c>
      <c r="G130" s="271"/>
      <c r="H130" s="271"/>
      <c r="I130" s="271"/>
      <c r="J130" s="188"/>
      <c r="K130" s="153">
        <v>64.64</v>
      </c>
      <c r="L130" s="188"/>
      <c r="M130" s="188"/>
      <c r="N130" s="188"/>
      <c r="O130" s="188"/>
      <c r="P130" s="188"/>
      <c r="Q130" s="188"/>
      <c r="R130" s="154"/>
      <c r="T130" s="155"/>
      <c r="U130" s="188"/>
      <c r="V130" s="188"/>
      <c r="W130" s="188"/>
      <c r="X130" s="188"/>
      <c r="Y130" s="188"/>
      <c r="Z130" s="188"/>
      <c r="AA130" s="156"/>
      <c r="AT130" s="157" t="s">
        <v>137</v>
      </c>
      <c r="AU130" s="157" t="s">
        <v>95</v>
      </c>
      <c r="AV130" s="10" t="s">
        <v>95</v>
      </c>
      <c r="AW130" s="10" t="s">
        <v>32</v>
      </c>
      <c r="AX130" s="10" t="s">
        <v>74</v>
      </c>
      <c r="AY130" s="157" t="s">
        <v>130</v>
      </c>
    </row>
    <row r="131" spans="2:51" s="10" customFormat="1" ht="31.5" customHeight="1">
      <c r="B131" s="150"/>
      <c r="C131" s="188"/>
      <c r="D131" s="188"/>
      <c r="E131" s="152" t="s">
        <v>5</v>
      </c>
      <c r="F131" s="270" t="s">
        <v>1523</v>
      </c>
      <c r="G131" s="271"/>
      <c r="H131" s="271"/>
      <c r="I131" s="271"/>
      <c r="J131" s="188"/>
      <c r="K131" s="153">
        <v>171.5</v>
      </c>
      <c r="L131" s="188"/>
      <c r="M131" s="188"/>
      <c r="N131" s="188"/>
      <c r="O131" s="188"/>
      <c r="P131" s="188"/>
      <c r="Q131" s="188"/>
      <c r="R131" s="154"/>
      <c r="T131" s="155"/>
      <c r="U131" s="188"/>
      <c r="V131" s="188"/>
      <c r="W131" s="188"/>
      <c r="X131" s="188"/>
      <c r="Y131" s="188"/>
      <c r="Z131" s="188"/>
      <c r="AA131" s="156"/>
      <c r="AT131" s="157" t="s">
        <v>137</v>
      </c>
      <c r="AU131" s="157" t="s">
        <v>95</v>
      </c>
      <c r="AV131" s="10" t="s">
        <v>95</v>
      </c>
      <c r="AW131" s="10" t="s">
        <v>32</v>
      </c>
      <c r="AX131" s="10" t="s">
        <v>74</v>
      </c>
      <c r="AY131" s="157" t="s">
        <v>130</v>
      </c>
    </row>
    <row r="132" spans="2:51" s="10" customFormat="1" ht="22.5" customHeight="1">
      <c r="B132" s="150"/>
      <c r="C132" s="188"/>
      <c r="D132" s="188"/>
      <c r="E132" s="152" t="s">
        <v>5</v>
      </c>
      <c r="F132" s="270" t="s">
        <v>1524</v>
      </c>
      <c r="G132" s="271"/>
      <c r="H132" s="271"/>
      <c r="I132" s="271"/>
      <c r="J132" s="188"/>
      <c r="K132" s="153">
        <v>68</v>
      </c>
      <c r="L132" s="188"/>
      <c r="M132" s="188"/>
      <c r="N132" s="188"/>
      <c r="O132" s="188"/>
      <c r="P132" s="188"/>
      <c r="Q132" s="188"/>
      <c r="R132" s="154"/>
      <c r="T132" s="155"/>
      <c r="U132" s="188"/>
      <c r="V132" s="188"/>
      <c r="W132" s="188"/>
      <c r="X132" s="188"/>
      <c r="Y132" s="188"/>
      <c r="Z132" s="188"/>
      <c r="AA132" s="156"/>
      <c r="AT132" s="157" t="s">
        <v>137</v>
      </c>
      <c r="AU132" s="157" t="s">
        <v>95</v>
      </c>
      <c r="AV132" s="10" t="s">
        <v>95</v>
      </c>
      <c r="AW132" s="10" t="s">
        <v>32</v>
      </c>
      <c r="AX132" s="10" t="s">
        <v>74</v>
      </c>
      <c r="AY132" s="157" t="s">
        <v>130</v>
      </c>
    </row>
    <row r="133" spans="2:51" s="10" customFormat="1" ht="22.5" customHeight="1">
      <c r="B133" s="150"/>
      <c r="C133" s="188"/>
      <c r="D133" s="188"/>
      <c r="E133" s="152" t="s">
        <v>5</v>
      </c>
      <c r="F133" s="270" t="s">
        <v>1525</v>
      </c>
      <c r="G133" s="271"/>
      <c r="H133" s="271"/>
      <c r="I133" s="271"/>
      <c r="J133" s="188"/>
      <c r="K133" s="153">
        <v>55.6</v>
      </c>
      <c r="L133" s="188"/>
      <c r="M133" s="188"/>
      <c r="N133" s="188"/>
      <c r="O133" s="188"/>
      <c r="P133" s="188"/>
      <c r="Q133" s="188"/>
      <c r="R133" s="154"/>
      <c r="T133" s="155"/>
      <c r="U133" s="188"/>
      <c r="V133" s="188"/>
      <c r="W133" s="188"/>
      <c r="X133" s="188"/>
      <c r="Y133" s="188"/>
      <c r="Z133" s="188"/>
      <c r="AA133" s="156"/>
      <c r="AT133" s="157" t="s">
        <v>137</v>
      </c>
      <c r="AU133" s="157" t="s">
        <v>95</v>
      </c>
      <c r="AV133" s="10" t="s">
        <v>95</v>
      </c>
      <c r="AW133" s="10" t="s">
        <v>32</v>
      </c>
      <c r="AX133" s="10" t="s">
        <v>74</v>
      </c>
      <c r="AY133" s="157" t="s">
        <v>130</v>
      </c>
    </row>
    <row r="134" spans="2:51" s="10" customFormat="1" ht="22.5" customHeight="1">
      <c r="B134" s="150"/>
      <c r="C134" s="188"/>
      <c r="D134" s="188"/>
      <c r="E134" s="152" t="s">
        <v>5</v>
      </c>
      <c r="F134" s="270" t="s">
        <v>1526</v>
      </c>
      <c r="G134" s="271"/>
      <c r="H134" s="271"/>
      <c r="I134" s="271"/>
      <c r="J134" s="188"/>
      <c r="K134" s="153">
        <v>65.2</v>
      </c>
      <c r="L134" s="188"/>
      <c r="M134" s="188"/>
      <c r="N134" s="188"/>
      <c r="O134" s="188"/>
      <c r="P134" s="188"/>
      <c r="Q134" s="188"/>
      <c r="R134" s="154"/>
      <c r="T134" s="155"/>
      <c r="U134" s="188"/>
      <c r="V134" s="188"/>
      <c r="W134" s="188"/>
      <c r="X134" s="188"/>
      <c r="Y134" s="188"/>
      <c r="Z134" s="188"/>
      <c r="AA134" s="156"/>
      <c r="AT134" s="157" t="s">
        <v>137</v>
      </c>
      <c r="AU134" s="157" t="s">
        <v>95</v>
      </c>
      <c r="AV134" s="10" t="s">
        <v>95</v>
      </c>
      <c r="AW134" s="10" t="s">
        <v>32</v>
      </c>
      <c r="AX134" s="10" t="s">
        <v>74</v>
      </c>
      <c r="AY134" s="157" t="s">
        <v>130</v>
      </c>
    </row>
    <row r="135" spans="2:51" s="10" customFormat="1" ht="22.5" customHeight="1">
      <c r="B135" s="150"/>
      <c r="C135" s="188"/>
      <c r="D135" s="188"/>
      <c r="E135" s="152" t="s">
        <v>5</v>
      </c>
      <c r="F135" s="270" t="s">
        <v>1526</v>
      </c>
      <c r="G135" s="271"/>
      <c r="H135" s="271"/>
      <c r="I135" s="271"/>
      <c r="J135" s="188"/>
      <c r="K135" s="153">
        <v>65.2</v>
      </c>
      <c r="L135" s="188"/>
      <c r="M135" s="188"/>
      <c r="N135" s="188"/>
      <c r="O135" s="188"/>
      <c r="P135" s="188"/>
      <c r="Q135" s="188"/>
      <c r="R135" s="154"/>
      <c r="T135" s="155"/>
      <c r="U135" s="188"/>
      <c r="V135" s="188"/>
      <c r="W135" s="188"/>
      <c r="X135" s="188"/>
      <c r="Y135" s="188"/>
      <c r="Z135" s="188"/>
      <c r="AA135" s="156"/>
      <c r="AT135" s="157" t="s">
        <v>137</v>
      </c>
      <c r="AU135" s="157" t="s">
        <v>95</v>
      </c>
      <c r="AV135" s="10" t="s">
        <v>95</v>
      </c>
      <c r="AW135" s="10" t="s">
        <v>32</v>
      </c>
      <c r="AX135" s="10" t="s">
        <v>74</v>
      </c>
      <c r="AY135" s="157" t="s">
        <v>130</v>
      </c>
    </row>
    <row r="136" spans="2:51" s="10" customFormat="1" ht="22.5" customHeight="1">
      <c r="B136" s="150"/>
      <c r="C136" s="188"/>
      <c r="D136" s="188"/>
      <c r="E136" s="152" t="s">
        <v>5</v>
      </c>
      <c r="F136" s="270" t="s">
        <v>1527</v>
      </c>
      <c r="G136" s="271"/>
      <c r="H136" s="271"/>
      <c r="I136" s="271"/>
      <c r="J136" s="188"/>
      <c r="K136" s="153">
        <v>67.599999999999994</v>
      </c>
      <c r="L136" s="188"/>
      <c r="M136" s="188"/>
      <c r="N136" s="188"/>
      <c r="O136" s="188"/>
      <c r="P136" s="188"/>
      <c r="Q136" s="188"/>
      <c r="R136" s="154"/>
      <c r="T136" s="155"/>
      <c r="U136" s="188"/>
      <c r="V136" s="188"/>
      <c r="W136" s="188"/>
      <c r="X136" s="188"/>
      <c r="Y136" s="188"/>
      <c r="Z136" s="188"/>
      <c r="AA136" s="156"/>
      <c r="AT136" s="157" t="s">
        <v>137</v>
      </c>
      <c r="AU136" s="157" t="s">
        <v>95</v>
      </c>
      <c r="AV136" s="10" t="s">
        <v>95</v>
      </c>
      <c r="AW136" s="10" t="s">
        <v>32</v>
      </c>
      <c r="AX136" s="10" t="s">
        <v>74</v>
      </c>
      <c r="AY136" s="157" t="s">
        <v>130</v>
      </c>
    </row>
    <row r="137" spans="2:51" s="10" customFormat="1" ht="22.5" customHeight="1">
      <c r="B137" s="150"/>
      <c r="C137" s="188"/>
      <c r="D137" s="188"/>
      <c r="E137" s="152" t="s">
        <v>5</v>
      </c>
      <c r="F137" s="270" t="s">
        <v>1528</v>
      </c>
      <c r="G137" s="271"/>
      <c r="H137" s="271"/>
      <c r="I137" s="271"/>
      <c r="J137" s="188"/>
      <c r="K137" s="153">
        <v>69.680000000000007</v>
      </c>
      <c r="L137" s="188"/>
      <c r="M137" s="188"/>
      <c r="N137" s="188"/>
      <c r="O137" s="188"/>
      <c r="P137" s="188"/>
      <c r="Q137" s="188"/>
      <c r="R137" s="154"/>
      <c r="T137" s="155"/>
      <c r="U137" s="188"/>
      <c r="V137" s="188"/>
      <c r="W137" s="188"/>
      <c r="X137" s="188"/>
      <c r="Y137" s="188"/>
      <c r="Z137" s="188"/>
      <c r="AA137" s="156"/>
      <c r="AT137" s="157" t="s">
        <v>137</v>
      </c>
      <c r="AU137" s="157" t="s">
        <v>95</v>
      </c>
      <c r="AV137" s="10" t="s">
        <v>95</v>
      </c>
      <c r="AW137" s="10" t="s">
        <v>32</v>
      </c>
      <c r="AX137" s="10" t="s">
        <v>74</v>
      </c>
      <c r="AY137" s="157" t="s">
        <v>130</v>
      </c>
    </row>
    <row r="138" spans="2:51" s="10" customFormat="1" ht="22.5" customHeight="1">
      <c r="B138" s="150"/>
      <c r="C138" s="188"/>
      <c r="D138" s="188"/>
      <c r="E138" s="152" t="s">
        <v>5</v>
      </c>
      <c r="F138" s="270" t="s">
        <v>1529</v>
      </c>
      <c r="G138" s="271"/>
      <c r="H138" s="271"/>
      <c r="I138" s="271"/>
      <c r="J138" s="188"/>
      <c r="K138" s="153">
        <v>52.8</v>
      </c>
      <c r="L138" s="188"/>
      <c r="M138" s="188"/>
      <c r="N138" s="188"/>
      <c r="O138" s="188"/>
      <c r="P138" s="188"/>
      <c r="Q138" s="188"/>
      <c r="R138" s="154"/>
      <c r="T138" s="155"/>
      <c r="U138" s="188"/>
      <c r="V138" s="188"/>
      <c r="W138" s="188"/>
      <c r="X138" s="188"/>
      <c r="Y138" s="188"/>
      <c r="Z138" s="188"/>
      <c r="AA138" s="156"/>
      <c r="AT138" s="157" t="s">
        <v>137</v>
      </c>
      <c r="AU138" s="157" t="s">
        <v>95</v>
      </c>
      <c r="AV138" s="10" t="s">
        <v>95</v>
      </c>
      <c r="AW138" s="10" t="s">
        <v>32</v>
      </c>
      <c r="AX138" s="10" t="s">
        <v>74</v>
      </c>
      <c r="AY138" s="157" t="s">
        <v>130</v>
      </c>
    </row>
    <row r="139" spans="2:51" s="10" customFormat="1" ht="22.5" customHeight="1">
      <c r="B139" s="150"/>
      <c r="C139" s="188"/>
      <c r="D139" s="188"/>
      <c r="E139" s="152" t="s">
        <v>5</v>
      </c>
      <c r="F139" s="270" t="s">
        <v>1530</v>
      </c>
      <c r="G139" s="271"/>
      <c r="H139" s="271"/>
      <c r="I139" s="271"/>
      <c r="J139" s="188"/>
      <c r="K139" s="153">
        <v>169.26</v>
      </c>
      <c r="L139" s="188"/>
      <c r="M139" s="188"/>
      <c r="N139" s="188"/>
      <c r="O139" s="188"/>
      <c r="P139" s="188"/>
      <c r="Q139" s="188"/>
      <c r="R139" s="154"/>
      <c r="T139" s="155"/>
      <c r="U139" s="188"/>
      <c r="V139" s="188"/>
      <c r="W139" s="188"/>
      <c r="X139" s="188"/>
      <c r="Y139" s="188"/>
      <c r="Z139" s="188"/>
      <c r="AA139" s="156"/>
      <c r="AT139" s="157" t="s">
        <v>137</v>
      </c>
      <c r="AU139" s="157" t="s">
        <v>95</v>
      </c>
      <c r="AV139" s="10" t="s">
        <v>95</v>
      </c>
      <c r="AW139" s="10" t="s">
        <v>32</v>
      </c>
      <c r="AX139" s="10" t="s">
        <v>74</v>
      </c>
      <c r="AY139" s="157" t="s">
        <v>130</v>
      </c>
    </row>
    <row r="140" spans="2:51" s="10" customFormat="1" ht="22.5" customHeight="1">
      <c r="B140" s="150"/>
      <c r="C140" s="188"/>
      <c r="D140" s="188"/>
      <c r="E140" s="152" t="s">
        <v>5</v>
      </c>
      <c r="F140" s="270" t="s">
        <v>1531</v>
      </c>
      <c r="G140" s="271"/>
      <c r="H140" s="271"/>
      <c r="I140" s="271"/>
      <c r="J140" s="188"/>
      <c r="K140" s="153">
        <v>86</v>
      </c>
      <c r="L140" s="188"/>
      <c r="M140" s="188"/>
      <c r="N140" s="188"/>
      <c r="O140" s="188"/>
      <c r="P140" s="188"/>
      <c r="Q140" s="188"/>
      <c r="R140" s="154"/>
      <c r="T140" s="155"/>
      <c r="U140" s="188"/>
      <c r="V140" s="188"/>
      <c r="W140" s="188"/>
      <c r="X140" s="188"/>
      <c r="Y140" s="188"/>
      <c r="Z140" s="188"/>
      <c r="AA140" s="156"/>
      <c r="AT140" s="157" t="s">
        <v>137</v>
      </c>
      <c r="AU140" s="157" t="s">
        <v>95</v>
      </c>
      <c r="AV140" s="10" t="s">
        <v>95</v>
      </c>
      <c r="AW140" s="10" t="s">
        <v>32</v>
      </c>
      <c r="AX140" s="10" t="s">
        <v>74</v>
      </c>
      <c r="AY140" s="157" t="s">
        <v>130</v>
      </c>
    </row>
    <row r="141" spans="2:51" s="10" customFormat="1" ht="22.5" customHeight="1">
      <c r="B141" s="150"/>
      <c r="C141" s="188"/>
      <c r="D141" s="188"/>
      <c r="E141" s="152" t="s">
        <v>5</v>
      </c>
      <c r="F141" s="270" t="s">
        <v>1532</v>
      </c>
      <c r="G141" s="271"/>
      <c r="H141" s="271"/>
      <c r="I141" s="271"/>
      <c r="J141" s="188"/>
      <c r="K141" s="153">
        <v>63.6</v>
      </c>
      <c r="L141" s="188"/>
      <c r="M141" s="188"/>
      <c r="N141" s="188"/>
      <c r="O141" s="188"/>
      <c r="P141" s="188"/>
      <c r="Q141" s="188"/>
      <c r="R141" s="154"/>
      <c r="T141" s="155"/>
      <c r="U141" s="188"/>
      <c r="V141" s="188"/>
      <c r="W141" s="188"/>
      <c r="X141" s="188"/>
      <c r="Y141" s="188"/>
      <c r="Z141" s="188"/>
      <c r="AA141" s="156"/>
      <c r="AT141" s="157" t="s">
        <v>137</v>
      </c>
      <c r="AU141" s="157" t="s">
        <v>95</v>
      </c>
      <c r="AV141" s="10" t="s">
        <v>95</v>
      </c>
      <c r="AW141" s="10" t="s">
        <v>32</v>
      </c>
      <c r="AX141" s="10" t="s">
        <v>74</v>
      </c>
      <c r="AY141" s="157" t="s">
        <v>130</v>
      </c>
    </row>
    <row r="142" spans="2:51" s="10" customFormat="1" ht="22.5" customHeight="1">
      <c r="B142" s="150"/>
      <c r="C142" s="188"/>
      <c r="D142" s="188"/>
      <c r="E142" s="152" t="s">
        <v>5</v>
      </c>
      <c r="F142" s="270" t="s">
        <v>1532</v>
      </c>
      <c r="G142" s="271"/>
      <c r="H142" s="271"/>
      <c r="I142" s="271"/>
      <c r="J142" s="188"/>
      <c r="K142" s="153">
        <v>63.6</v>
      </c>
      <c r="L142" s="188"/>
      <c r="M142" s="188"/>
      <c r="N142" s="188"/>
      <c r="O142" s="188"/>
      <c r="P142" s="188"/>
      <c r="Q142" s="188"/>
      <c r="R142" s="154"/>
      <c r="T142" s="155"/>
      <c r="U142" s="188"/>
      <c r="V142" s="188"/>
      <c r="W142" s="188"/>
      <c r="X142" s="188"/>
      <c r="Y142" s="188"/>
      <c r="Z142" s="188"/>
      <c r="AA142" s="156"/>
      <c r="AT142" s="157" t="s">
        <v>137</v>
      </c>
      <c r="AU142" s="157" t="s">
        <v>95</v>
      </c>
      <c r="AV142" s="10" t="s">
        <v>95</v>
      </c>
      <c r="AW142" s="10" t="s">
        <v>32</v>
      </c>
      <c r="AX142" s="10" t="s">
        <v>74</v>
      </c>
      <c r="AY142" s="157" t="s">
        <v>130</v>
      </c>
    </row>
    <row r="143" spans="2:51" s="10" customFormat="1" ht="22.5" customHeight="1">
      <c r="B143" s="150"/>
      <c r="C143" s="188"/>
      <c r="D143" s="188"/>
      <c r="E143" s="152" t="s">
        <v>5</v>
      </c>
      <c r="F143" s="270" t="s">
        <v>1533</v>
      </c>
      <c r="G143" s="271"/>
      <c r="H143" s="271"/>
      <c r="I143" s="271"/>
      <c r="J143" s="188"/>
      <c r="K143" s="153">
        <v>86.8</v>
      </c>
      <c r="L143" s="188"/>
      <c r="M143" s="188"/>
      <c r="N143" s="188"/>
      <c r="O143" s="188"/>
      <c r="P143" s="188"/>
      <c r="Q143" s="188"/>
      <c r="R143" s="154"/>
      <c r="T143" s="155"/>
      <c r="U143" s="188"/>
      <c r="V143" s="188"/>
      <c r="W143" s="188"/>
      <c r="X143" s="188"/>
      <c r="Y143" s="188"/>
      <c r="Z143" s="188"/>
      <c r="AA143" s="156"/>
      <c r="AT143" s="157" t="s">
        <v>137</v>
      </c>
      <c r="AU143" s="157" t="s">
        <v>95</v>
      </c>
      <c r="AV143" s="10" t="s">
        <v>95</v>
      </c>
      <c r="AW143" s="10" t="s">
        <v>32</v>
      </c>
      <c r="AX143" s="10" t="s">
        <v>74</v>
      </c>
      <c r="AY143" s="157" t="s">
        <v>130</v>
      </c>
    </row>
    <row r="144" spans="2:51" s="10" customFormat="1" ht="22.5" customHeight="1">
      <c r="B144" s="150"/>
      <c r="C144" s="188"/>
      <c r="D144" s="188"/>
      <c r="E144" s="152" t="s">
        <v>5</v>
      </c>
      <c r="F144" s="270" t="s">
        <v>1534</v>
      </c>
      <c r="G144" s="271"/>
      <c r="H144" s="271"/>
      <c r="I144" s="271"/>
      <c r="J144" s="188"/>
      <c r="K144" s="153">
        <v>47.2</v>
      </c>
      <c r="L144" s="188"/>
      <c r="M144" s="188"/>
      <c r="N144" s="188"/>
      <c r="O144" s="188"/>
      <c r="P144" s="188"/>
      <c r="Q144" s="188"/>
      <c r="R144" s="154"/>
      <c r="T144" s="155"/>
      <c r="U144" s="188"/>
      <c r="V144" s="188"/>
      <c r="W144" s="188"/>
      <c r="X144" s="188"/>
      <c r="Y144" s="188"/>
      <c r="Z144" s="188"/>
      <c r="AA144" s="156"/>
      <c r="AT144" s="157" t="s">
        <v>137</v>
      </c>
      <c r="AU144" s="157" t="s">
        <v>95</v>
      </c>
      <c r="AV144" s="10" t="s">
        <v>95</v>
      </c>
      <c r="AW144" s="10" t="s">
        <v>32</v>
      </c>
      <c r="AX144" s="10" t="s">
        <v>74</v>
      </c>
      <c r="AY144" s="157" t="s">
        <v>130</v>
      </c>
    </row>
    <row r="145" spans="2:51" s="10" customFormat="1" ht="22.5" customHeight="1">
      <c r="B145" s="150"/>
      <c r="C145" s="188"/>
      <c r="D145" s="188"/>
      <c r="E145" s="152" t="s">
        <v>5</v>
      </c>
      <c r="F145" s="270" t="s">
        <v>1535</v>
      </c>
      <c r="G145" s="271"/>
      <c r="H145" s="271"/>
      <c r="I145" s="271"/>
      <c r="J145" s="188"/>
      <c r="K145" s="153">
        <v>34.799999999999997</v>
      </c>
      <c r="L145" s="188"/>
      <c r="M145" s="188"/>
      <c r="N145" s="188"/>
      <c r="O145" s="188"/>
      <c r="P145" s="188"/>
      <c r="Q145" s="188"/>
      <c r="R145" s="154"/>
      <c r="T145" s="155"/>
      <c r="U145" s="188"/>
      <c r="V145" s="188"/>
      <c r="W145" s="188"/>
      <c r="X145" s="188"/>
      <c r="Y145" s="188"/>
      <c r="Z145" s="188"/>
      <c r="AA145" s="156"/>
      <c r="AT145" s="157" t="s">
        <v>137</v>
      </c>
      <c r="AU145" s="157" t="s">
        <v>95</v>
      </c>
      <c r="AV145" s="10" t="s">
        <v>95</v>
      </c>
      <c r="AW145" s="10" t="s">
        <v>32</v>
      </c>
      <c r="AX145" s="10" t="s">
        <v>74</v>
      </c>
      <c r="AY145" s="157" t="s">
        <v>130</v>
      </c>
    </row>
    <row r="146" spans="2:51" s="10" customFormat="1" ht="22.5" customHeight="1">
      <c r="B146" s="150"/>
      <c r="C146" s="188"/>
      <c r="D146" s="188"/>
      <c r="E146" s="152" t="s">
        <v>5</v>
      </c>
      <c r="F146" s="270" t="s">
        <v>1536</v>
      </c>
      <c r="G146" s="271"/>
      <c r="H146" s="271"/>
      <c r="I146" s="271"/>
      <c r="J146" s="188"/>
      <c r="K146" s="153">
        <v>97.4</v>
      </c>
      <c r="L146" s="188"/>
      <c r="M146" s="188"/>
      <c r="N146" s="188"/>
      <c r="O146" s="188"/>
      <c r="P146" s="188"/>
      <c r="Q146" s="188"/>
      <c r="R146" s="154"/>
      <c r="T146" s="155"/>
      <c r="U146" s="188"/>
      <c r="V146" s="188"/>
      <c r="W146" s="188"/>
      <c r="X146" s="188"/>
      <c r="Y146" s="188"/>
      <c r="Z146" s="188"/>
      <c r="AA146" s="156"/>
      <c r="AT146" s="157" t="s">
        <v>137</v>
      </c>
      <c r="AU146" s="157" t="s">
        <v>95</v>
      </c>
      <c r="AV146" s="10" t="s">
        <v>95</v>
      </c>
      <c r="AW146" s="10" t="s">
        <v>32</v>
      </c>
      <c r="AX146" s="10" t="s">
        <v>74</v>
      </c>
      <c r="AY146" s="157" t="s">
        <v>130</v>
      </c>
    </row>
    <row r="147" spans="2:51" s="10" customFormat="1" ht="22.5" customHeight="1">
      <c r="B147" s="150"/>
      <c r="C147" s="188"/>
      <c r="D147" s="188"/>
      <c r="E147" s="152" t="s">
        <v>5</v>
      </c>
      <c r="F147" s="270" t="s">
        <v>1537</v>
      </c>
      <c r="G147" s="271"/>
      <c r="H147" s="271"/>
      <c r="I147" s="271"/>
      <c r="J147" s="188"/>
      <c r="K147" s="153">
        <v>14.4</v>
      </c>
      <c r="L147" s="188"/>
      <c r="M147" s="188"/>
      <c r="N147" s="188"/>
      <c r="O147" s="188"/>
      <c r="P147" s="188"/>
      <c r="Q147" s="188"/>
      <c r="R147" s="154"/>
      <c r="T147" s="155"/>
      <c r="U147" s="188"/>
      <c r="V147" s="188"/>
      <c r="W147" s="188"/>
      <c r="X147" s="188"/>
      <c r="Y147" s="188"/>
      <c r="Z147" s="188"/>
      <c r="AA147" s="156"/>
      <c r="AT147" s="157" t="s">
        <v>137</v>
      </c>
      <c r="AU147" s="157" t="s">
        <v>95</v>
      </c>
      <c r="AV147" s="10" t="s">
        <v>95</v>
      </c>
      <c r="AW147" s="10" t="s">
        <v>32</v>
      </c>
      <c r="AX147" s="10" t="s">
        <v>74</v>
      </c>
      <c r="AY147" s="157" t="s">
        <v>130</v>
      </c>
    </row>
    <row r="148" spans="2:51" s="10" customFormat="1" ht="22.5" customHeight="1">
      <c r="B148" s="150"/>
      <c r="C148" s="188"/>
      <c r="D148" s="188"/>
      <c r="E148" s="152" t="s">
        <v>5</v>
      </c>
      <c r="F148" s="270" t="s">
        <v>1538</v>
      </c>
      <c r="G148" s="271"/>
      <c r="H148" s="271"/>
      <c r="I148" s="271"/>
      <c r="J148" s="188"/>
      <c r="K148" s="153">
        <v>65.099999999999994</v>
      </c>
      <c r="L148" s="188"/>
      <c r="M148" s="188"/>
      <c r="N148" s="188"/>
      <c r="O148" s="188"/>
      <c r="P148" s="188"/>
      <c r="Q148" s="188"/>
      <c r="R148" s="154"/>
      <c r="T148" s="155"/>
      <c r="U148" s="188"/>
      <c r="V148" s="188"/>
      <c r="W148" s="188"/>
      <c r="X148" s="188"/>
      <c r="Y148" s="188"/>
      <c r="Z148" s="188"/>
      <c r="AA148" s="156"/>
      <c r="AT148" s="157" t="s">
        <v>137</v>
      </c>
      <c r="AU148" s="157" t="s">
        <v>95</v>
      </c>
      <c r="AV148" s="10" t="s">
        <v>95</v>
      </c>
      <c r="AW148" s="10" t="s">
        <v>32</v>
      </c>
      <c r="AX148" s="10" t="s">
        <v>74</v>
      </c>
      <c r="AY148" s="157" t="s">
        <v>130</v>
      </c>
    </row>
    <row r="149" spans="2:51" s="10" customFormat="1" ht="22.5" customHeight="1">
      <c r="B149" s="150"/>
      <c r="C149" s="188"/>
      <c r="D149" s="188"/>
      <c r="E149" s="152" t="s">
        <v>5</v>
      </c>
      <c r="F149" s="270" t="s">
        <v>1539</v>
      </c>
      <c r="G149" s="271"/>
      <c r="H149" s="271"/>
      <c r="I149" s="271"/>
      <c r="J149" s="188"/>
      <c r="K149" s="153">
        <v>30.4</v>
      </c>
      <c r="L149" s="188"/>
      <c r="M149" s="188"/>
      <c r="N149" s="188"/>
      <c r="O149" s="188"/>
      <c r="P149" s="188"/>
      <c r="Q149" s="188"/>
      <c r="R149" s="154"/>
      <c r="T149" s="155"/>
      <c r="U149" s="188"/>
      <c r="V149" s="188"/>
      <c r="W149" s="188"/>
      <c r="X149" s="188"/>
      <c r="Y149" s="188"/>
      <c r="Z149" s="188"/>
      <c r="AA149" s="156"/>
      <c r="AT149" s="157" t="s">
        <v>137</v>
      </c>
      <c r="AU149" s="157" t="s">
        <v>95</v>
      </c>
      <c r="AV149" s="10" t="s">
        <v>95</v>
      </c>
      <c r="AW149" s="10" t="s">
        <v>32</v>
      </c>
      <c r="AX149" s="10" t="s">
        <v>74</v>
      </c>
      <c r="AY149" s="157" t="s">
        <v>130</v>
      </c>
    </row>
    <row r="150" spans="2:51" s="10" customFormat="1" ht="22.5" customHeight="1">
      <c r="B150" s="150"/>
      <c r="C150" s="188"/>
      <c r="D150" s="188"/>
      <c r="E150" s="152" t="s">
        <v>5</v>
      </c>
      <c r="F150" s="270" t="s">
        <v>1540</v>
      </c>
      <c r="G150" s="271"/>
      <c r="H150" s="271"/>
      <c r="I150" s="271"/>
      <c r="J150" s="188"/>
      <c r="K150" s="153">
        <v>25.6</v>
      </c>
      <c r="L150" s="188"/>
      <c r="M150" s="188"/>
      <c r="N150" s="188"/>
      <c r="O150" s="188"/>
      <c r="P150" s="188"/>
      <c r="Q150" s="188"/>
      <c r="R150" s="154"/>
      <c r="T150" s="155"/>
      <c r="U150" s="188"/>
      <c r="V150" s="188"/>
      <c r="W150" s="188"/>
      <c r="X150" s="188"/>
      <c r="Y150" s="188"/>
      <c r="Z150" s="188"/>
      <c r="AA150" s="156"/>
      <c r="AT150" s="157" t="s">
        <v>137</v>
      </c>
      <c r="AU150" s="157" t="s">
        <v>95</v>
      </c>
      <c r="AV150" s="10" t="s">
        <v>95</v>
      </c>
      <c r="AW150" s="10" t="s">
        <v>32</v>
      </c>
      <c r="AX150" s="10" t="s">
        <v>74</v>
      </c>
      <c r="AY150" s="157" t="s">
        <v>130</v>
      </c>
    </row>
    <row r="151" spans="2:51" s="10" customFormat="1" ht="22.5" customHeight="1">
      <c r="B151" s="150"/>
      <c r="C151" s="188"/>
      <c r="D151" s="188"/>
      <c r="E151" s="152" t="s">
        <v>5</v>
      </c>
      <c r="F151" s="270" t="s">
        <v>1541</v>
      </c>
      <c r="G151" s="271"/>
      <c r="H151" s="271"/>
      <c r="I151" s="271"/>
      <c r="J151" s="188"/>
      <c r="K151" s="153">
        <v>24.8</v>
      </c>
      <c r="L151" s="188"/>
      <c r="M151" s="188"/>
      <c r="N151" s="188"/>
      <c r="O151" s="188"/>
      <c r="P151" s="188"/>
      <c r="Q151" s="188"/>
      <c r="R151" s="154"/>
      <c r="T151" s="155"/>
      <c r="U151" s="188"/>
      <c r="V151" s="188"/>
      <c r="W151" s="188"/>
      <c r="X151" s="188"/>
      <c r="Y151" s="188"/>
      <c r="Z151" s="188"/>
      <c r="AA151" s="156"/>
      <c r="AT151" s="157" t="s">
        <v>137</v>
      </c>
      <c r="AU151" s="157" t="s">
        <v>95</v>
      </c>
      <c r="AV151" s="10" t="s">
        <v>95</v>
      </c>
      <c r="AW151" s="10" t="s">
        <v>32</v>
      </c>
      <c r="AX151" s="10" t="s">
        <v>74</v>
      </c>
      <c r="AY151" s="157" t="s">
        <v>130</v>
      </c>
    </row>
    <row r="152" spans="2:51" s="10" customFormat="1" ht="22.5" customHeight="1">
      <c r="B152" s="150"/>
      <c r="C152" s="188"/>
      <c r="D152" s="188"/>
      <c r="E152" s="152" t="s">
        <v>5</v>
      </c>
      <c r="F152" s="270" t="s">
        <v>1542</v>
      </c>
      <c r="G152" s="271"/>
      <c r="H152" s="271"/>
      <c r="I152" s="271"/>
      <c r="J152" s="188"/>
      <c r="K152" s="153">
        <v>47.2</v>
      </c>
      <c r="L152" s="188"/>
      <c r="M152" s="188"/>
      <c r="N152" s="188"/>
      <c r="O152" s="188"/>
      <c r="P152" s="188"/>
      <c r="Q152" s="188"/>
      <c r="R152" s="154"/>
      <c r="T152" s="155"/>
      <c r="U152" s="188"/>
      <c r="V152" s="188"/>
      <c r="W152" s="188"/>
      <c r="X152" s="188"/>
      <c r="Y152" s="188"/>
      <c r="Z152" s="188"/>
      <c r="AA152" s="156"/>
      <c r="AT152" s="157" t="s">
        <v>137</v>
      </c>
      <c r="AU152" s="157" t="s">
        <v>95</v>
      </c>
      <c r="AV152" s="10" t="s">
        <v>95</v>
      </c>
      <c r="AW152" s="10" t="s">
        <v>32</v>
      </c>
      <c r="AX152" s="10" t="s">
        <v>74</v>
      </c>
      <c r="AY152" s="157" t="s">
        <v>130</v>
      </c>
    </row>
    <row r="153" spans="2:51" s="10" customFormat="1" ht="22.5" customHeight="1">
      <c r="B153" s="150"/>
      <c r="C153" s="188"/>
      <c r="D153" s="188"/>
      <c r="E153" s="152" t="s">
        <v>5</v>
      </c>
      <c r="F153" s="270" t="s">
        <v>1543</v>
      </c>
      <c r="G153" s="271"/>
      <c r="H153" s="271"/>
      <c r="I153" s="271"/>
      <c r="J153" s="188"/>
      <c r="K153" s="153">
        <v>43.2</v>
      </c>
      <c r="L153" s="188"/>
      <c r="M153" s="188"/>
      <c r="N153" s="188"/>
      <c r="O153" s="188"/>
      <c r="P153" s="188"/>
      <c r="Q153" s="188"/>
      <c r="R153" s="154"/>
      <c r="T153" s="155"/>
      <c r="U153" s="188"/>
      <c r="V153" s="188"/>
      <c r="W153" s="188"/>
      <c r="X153" s="188"/>
      <c r="Y153" s="188"/>
      <c r="Z153" s="188"/>
      <c r="AA153" s="156"/>
      <c r="AT153" s="157" t="s">
        <v>137</v>
      </c>
      <c r="AU153" s="157" t="s">
        <v>95</v>
      </c>
      <c r="AV153" s="10" t="s">
        <v>95</v>
      </c>
      <c r="AW153" s="10" t="s">
        <v>32</v>
      </c>
      <c r="AX153" s="10" t="s">
        <v>74</v>
      </c>
      <c r="AY153" s="157" t="s">
        <v>130</v>
      </c>
    </row>
    <row r="154" spans="2:51" s="10" customFormat="1" ht="22.5" customHeight="1">
      <c r="B154" s="150"/>
      <c r="C154" s="188"/>
      <c r="D154" s="188"/>
      <c r="E154" s="152" t="s">
        <v>5</v>
      </c>
      <c r="F154" s="270" t="s">
        <v>1544</v>
      </c>
      <c r="G154" s="271"/>
      <c r="H154" s="271"/>
      <c r="I154" s="271"/>
      <c r="J154" s="188"/>
      <c r="K154" s="153">
        <v>145.5</v>
      </c>
      <c r="L154" s="188"/>
      <c r="M154" s="188"/>
      <c r="N154" s="188"/>
      <c r="O154" s="188"/>
      <c r="P154" s="188"/>
      <c r="Q154" s="188"/>
      <c r="R154" s="154"/>
      <c r="T154" s="155"/>
      <c r="U154" s="188"/>
      <c r="V154" s="188"/>
      <c r="W154" s="188"/>
      <c r="X154" s="188"/>
      <c r="Y154" s="188"/>
      <c r="Z154" s="188"/>
      <c r="AA154" s="156"/>
      <c r="AT154" s="157" t="s">
        <v>137</v>
      </c>
      <c r="AU154" s="157" t="s">
        <v>95</v>
      </c>
      <c r="AV154" s="10" t="s">
        <v>95</v>
      </c>
      <c r="AW154" s="10" t="s">
        <v>32</v>
      </c>
      <c r="AX154" s="10" t="s">
        <v>74</v>
      </c>
      <c r="AY154" s="157" t="s">
        <v>130</v>
      </c>
    </row>
    <row r="155" spans="2:51" s="10" customFormat="1" ht="22.5" customHeight="1">
      <c r="B155" s="150"/>
      <c r="C155" s="188"/>
      <c r="D155" s="188"/>
      <c r="E155" s="152" t="s">
        <v>5</v>
      </c>
      <c r="F155" s="270" t="s">
        <v>1545</v>
      </c>
      <c r="G155" s="271"/>
      <c r="H155" s="271"/>
      <c r="I155" s="271"/>
      <c r="J155" s="188"/>
      <c r="K155" s="153">
        <v>85</v>
      </c>
      <c r="L155" s="188"/>
      <c r="M155" s="188"/>
      <c r="N155" s="188"/>
      <c r="O155" s="188"/>
      <c r="P155" s="188"/>
      <c r="Q155" s="188"/>
      <c r="R155" s="154"/>
      <c r="T155" s="155"/>
      <c r="U155" s="188"/>
      <c r="V155" s="188"/>
      <c r="W155" s="188"/>
      <c r="X155" s="188"/>
      <c r="Y155" s="188"/>
      <c r="Z155" s="188"/>
      <c r="AA155" s="156"/>
      <c r="AT155" s="157" t="s">
        <v>137</v>
      </c>
      <c r="AU155" s="157" t="s">
        <v>95</v>
      </c>
      <c r="AV155" s="10" t="s">
        <v>95</v>
      </c>
      <c r="AW155" s="10" t="s">
        <v>32</v>
      </c>
      <c r="AX155" s="10" t="s">
        <v>74</v>
      </c>
      <c r="AY155" s="157" t="s">
        <v>130</v>
      </c>
    </row>
    <row r="156" spans="2:51" s="10" customFormat="1" ht="22.5" customHeight="1">
      <c r="B156" s="150"/>
      <c r="C156" s="188"/>
      <c r="D156" s="188"/>
      <c r="E156" s="152" t="s">
        <v>5</v>
      </c>
      <c r="F156" s="270" t="s">
        <v>1546</v>
      </c>
      <c r="G156" s="271"/>
      <c r="H156" s="271"/>
      <c r="I156" s="271"/>
      <c r="J156" s="188"/>
      <c r="K156" s="153">
        <v>64.64</v>
      </c>
      <c r="L156" s="188"/>
      <c r="M156" s="188"/>
      <c r="N156" s="188"/>
      <c r="O156" s="188"/>
      <c r="P156" s="188"/>
      <c r="Q156" s="188"/>
      <c r="R156" s="154"/>
      <c r="T156" s="155"/>
      <c r="U156" s="188"/>
      <c r="V156" s="188"/>
      <c r="W156" s="188"/>
      <c r="X156" s="188"/>
      <c r="Y156" s="188"/>
      <c r="Z156" s="188"/>
      <c r="AA156" s="156"/>
      <c r="AT156" s="157" t="s">
        <v>137</v>
      </c>
      <c r="AU156" s="157" t="s">
        <v>95</v>
      </c>
      <c r="AV156" s="10" t="s">
        <v>95</v>
      </c>
      <c r="AW156" s="10" t="s">
        <v>32</v>
      </c>
      <c r="AX156" s="10" t="s">
        <v>74</v>
      </c>
      <c r="AY156" s="157" t="s">
        <v>130</v>
      </c>
    </row>
    <row r="157" spans="2:51" s="10" customFormat="1" ht="22.5" customHeight="1">
      <c r="B157" s="150"/>
      <c r="C157" s="188"/>
      <c r="D157" s="188"/>
      <c r="E157" s="152" t="s">
        <v>5</v>
      </c>
      <c r="F157" s="270" t="s">
        <v>1547</v>
      </c>
      <c r="G157" s="271"/>
      <c r="H157" s="271"/>
      <c r="I157" s="271"/>
      <c r="J157" s="188"/>
      <c r="K157" s="153">
        <v>106.2</v>
      </c>
      <c r="L157" s="188"/>
      <c r="M157" s="188"/>
      <c r="N157" s="188"/>
      <c r="O157" s="188"/>
      <c r="P157" s="188"/>
      <c r="Q157" s="188"/>
      <c r="R157" s="154"/>
      <c r="T157" s="155"/>
      <c r="U157" s="188"/>
      <c r="V157" s="188"/>
      <c r="W157" s="188"/>
      <c r="X157" s="188"/>
      <c r="Y157" s="188"/>
      <c r="Z157" s="188"/>
      <c r="AA157" s="156"/>
      <c r="AT157" s="157" t="s">
        <v>137</v>
      </c>
      <c r="AU157" s="157" t="s">
        <v>95</v>
      </c>
      <c r="AV157" s="10" t="s">
        <v>95</v>
      </c>
      <c r="AW157" s="10" t="s">
        <v>32</v>
      </c>
      <c r="AX157" s="10" t="s">
        <v>74</v>
      </c>
      <c r="AY157" s="157" t="s">
        <v>130</v>
      </c>
    </row>
    <row r="158" spans="2:51" s="10" customFormat="1" ht="22.5" customHeight="1">
      <c r="B158" s="150"/>
      <c r="C158" s="188"/>
      <c r="D158" s="188"/>
      <c r="E158" s="152" t="s">
        <v>5</v>
      </c>
      <c r="F158" s="270" t="s">
        <v>1548</v>
      </c>
      <c r="G158" s="271"/>
      <c r="H158" s="271"/>
      <c r="I158" s="271"/>
      <c r="J158" s="188"/>
      <c r="K158" s="153">
        <v>118.2</v>
      </c>
      <c r="L158" s="188"/>
      <c r="M158" s="188"/>
      <c r="N158" s="188"/>
      <c r="O158" s="188"/>
      <c r="P158" s="188"/>
      <c r="Q158" s="188"/>
      <c r="R158" s="154"/>
      <c r="T158" s="155"/>
      <c r="U158" s="188"/>
      <c r="V158" s="188"/>
      <c r="W158" s="188"/>
      <c r="X158" s="188"/>
      <c r="Y158" s="188"/>
      <c r="Z158" s="188"/>
      <c r="AA158" s="156"/>
      <c r="AT158" s="157" t="s">
        <v>137</v>
      </c>
      <c r="AU158" s="157" t="s">
        <v>95</v>
      </c>
      <c r="AV158" s="10" t="s">
        <v>95</v>
      </c>
      <c r="AW158" s="10" t="s">
        <v>32</v>
      </c>
      <c r="AX158" s="10" t="s">
        <v>74</v>
      </c>
      <c r="AY158" s="157" t="s">
        <v>130</v>
      </c>
    </row>
    <row r="159" spans="2:51" s="10" customFormat="1" ht="22.5" customHeight="1">
      <c r="B159" s="150"/>
      <c r="C159" s="188"/>
      <c r="D159" s="188"/>
      <c r="E159" s="152" t="s">
        <v>5</v>
      </c>
      <c r="F159" s="270" t="s">
        <v>1549</v>
      </c>
      <c r="G159" s="271"/>
      <c r="H159" s="271"/>
      <c r="I159" s="271"/>
      <c r="J159" s="188"/>
      <c r="K159" s="153">
        <v>67.2</v>
      </c>
      <c r="L159" s="188"/>
      <c r="M159" s="188"/>
      <c r="N159" s="188"/>
      <c r="O159" s="188"/>
      <c r="P159" s="188"/>
      <c r="Q159" s="188"/>
      <c r="R159" s="154"/>
      <c r="T159" s="155"/>
      <c r="U159" s="188"/>
      <c r="V159" s="188"/>
      <c r="W159" s="188"/>
      <c r="X159" s="188"/>
      <c r="Y159" s="188"/>
      <c r="Z159" s="188"/>
      <c r="AA159" s="156"/>
      <c r="AT159" s="157" t="s">
        <v>137</v>
      </c>
      <c r="AU159" s="157" t="s">
        <v>95</v>
      </c>
      <c r="AV159" s="10" t="s">
        <v>95</v>
      </c>
      <c r="AW159" s="10" t="s">
        <v>32</v>
      </c>
      <c r="AX159" s="10" t="s">
        <v>74</v>
      </c>
      <c r="AY159" s="157" t="s">
        <v>130</v>
      </c>
    </row>
    <row r="160" spans="2:51" s="10" customFormat="1" ht="22.5" customHeight="1">
      <c r="B160" s="150"/>
      <c r="C160" s="188"/>
      <c r="D160" s="188"/>
      <c r="E160" s="152" t="s">
        <v>5</v>
      </c>
      <c r="F160" s="270" t="s">
        <v>1550</v>
      </c>
      <c r="G160" s="271"/>
      <c r="H160" s="271"/>
      <c r="I160" s="271"/>
      <c r="J160" s="188"/>
      <c r="K160" s="153">
        <v>82</v>
      </c>
      <c r="L160" s="188"/>
      <c r="M160" s="188"/>
      <c r="N160" s="188"/>
      <c r="O160" s="188"/>
      <c r="P160" s="188"/>
      <c r="Q160" s="188"/>
      <c r="R160" s="154"/>
      <c r="T160" s="155"/>
      <c r="U160" s="188"/>
      <c r="V160" s="188"/>
      <c r="W160" s="188"/>
      <c r="X160" s="188"/>
      <c r="Y160" s="188"/>
      <c r="Z160" s="188"/>
      <c r="AA160" s="156"/>
      <c r="AT160" s="157" t="s">
        <v>137</v>
      </c>
      <c r="AU160" s="157" t="s">
        <v>95</v>
      </c>
      <c r="AV160" s="10" t="s">
        <v>95</v>
      </c>
      <c r="AW160" s="10" t="s">
        <v>32</v>
      </c>
      <c r="AX160" s="10" t="s">
        <v>74</v>
      </c>
      <c r="AY160" s="157" t="s">
        <v>130</v>
      </c>
    </row>
    <row r="161" spans="2:51" s="10" customFormat="1" ht="22.5" customHeight="1">
      <c r="B161" s="150"/>
      <c r="C161" s="188"/>
      <c r="D161" s="188"/>
      <c r="E161" s="152" t="s">
        <v>5</v>
      </c>
      <c r="F161" s="270" t="s">
        <v>1551</v>
      </c>
      <c r="G161" s="271"/>
      <c r="H161" s="271"/>
      <c r="I161" s="271"/>
      <c r="J161" s="188"/>
      <c r="K161" s="153">
        <v>68.599999999999994</v>
      </c>
      <c r="L161" s="188"/>
      <c r="M161" s="188"/>
      <c r="N161" s="188"/>
      <c r="O161" s="188"/>
      <c r="P161" s="188"/>
      <c r="Q161" s="188"/>
      <c r="R161" s="154"/>
      <c r="T161" s="155"/>
      <c r="U161" s="188"/>
      <c r="V161" s="188"/>
      <c r="W161" s="188"/>
      <c r="X161" s="188"/>
      <c r="Y161" s="188"/>
      <c r="Z161" s="188"/>
      <c r="AA161" s="156"/>
      <c r="AT161" s="157" t="s">
        <v>137</v>
      </c>
      <c r="AU161" s="157" t="s">
        <v>95</v>
      </c>
      <c r="AV161" s="10" t="s">
        <v>95</v>
      </c>
      <c r="AW161" s="10" t="s">
        <v>32</v>
      </c>
      <c r="AX161" s="10" t="s">
        <v>74</v>
      </c>
      <c r="AY161" s="157" t="s">
        <v>130</v>
      </c>
    </row>
    <row r="162" spans="2:51" s="10" customFormat="1" ht="22.5" customHeight="1">
      <c r="B162" s="150"/>
      <c r="C162" s="188"/>
      <c r="D162" s="188"/>
      <c r="E162" s="152" t="s">
        <v>5</v>
      </c>
      <c r="F162" s="270" t="s">
        <v>1552</v>
      </c>
      <c r="G162" s="271"/>
      <c r="H162" s="271"/>
      <c r="I162" s="271"/>
      <c r="J162" s="188"/>
      <c r="K162" s="153">
        <v>65.98</v>
      </c>
      <c r="L162" s="188"/>
      <c r="M162" s="188"/>
      <c r="N162" s="188"/>
      <c r="O162" s="188"/>
      <c r="P162" s="188"/>
      <c r="Q162" s="188"/>
      <c r="R162" s="154"/>
      <c r="T162" s="155"/>
      <c r="U162" s="188"/>
      <c r="V162" s="188"/>
      <c r="W162" s="188"/>
      <c r="X162" s="188"/>
      <c r="Y162" s="188"/>
      <c r="Z162" s="188"/>
      <c r="AA162" s="156"/>
      <c r="AT162" s="157" t="s">
        <v>137</v>
      </c>
      <c r="AU162" s="157" t="s">
        <v>95</v>
      </c>
      <c r="AV162" s="10" t="s">
        <v>95</v>
      </c>
      <c r="AW162" s="10" t="s">
        <v>32</v>
      </c>
      <c r="AX162" s="10" t="s">
        <v>74</v>
      </c>
      <c r="AY162" s="157" t="s">
        <v>130</v>
      </c>
    </row>
    <row r="163" spans="2:51" s="10" customFormat="1" ht="22.5" customHeight="1">
      <c r="B163" s="150"/>
      <c r="C163" s="188"/>
      <c r="D163" s="188"/>
      <c r="E163" s="152" t="s">
        <v>5</v>
      </c>
      <c r="F163" s="270" t="s">
        <v>1553</v>
      </c>
      <c r="G163" s="271"/>
      <c r="H163" s="271"/>
      <c r="I163" s="271"/>
      <c r="J163" s="188"/>
      <c r="K163" s="153">
        <v>51.48</v>
      </c>
      <c r="L163" s="188"/>
      <c r="M163" s="188"/>
      <c r="N163" s="188"/>
      <c r="O163" s="188"/>
      <c r="P163" s="188"/>
      <c r="Q163" s="188"/>
      <c r="R163" s="154"/>
      <c r="T163" s="155"/>
      <c r="U163" s="188"/>
      <c r="V163" s="188"/>
      <c r="W163" s="188"/>
      <c r="X163" s="188"/>
      <c r="Y163" s="188"/>
      <c r="Z163" s="188"/>
      <c r="AA163" s="156"/>
      <c r="AT163" s="157" t="s">
        <v>137</v>
      </c>
      <c r="AU163" s="157" t="s">
        <v>95</v>
      </c>
      <c r="AV163" s="10" t="s">
        <v>95</v>
      </c>
      <c r="AW163" s="10" t="s">
        <v>32</v>
      </c>
      <c r="AX163" s="10" t="s">
        <v>74</v>
      </c>
      <c r="AY163" s="157" t="s">
        <v>130</v>
      </c>
    </row>
    <row r="164" spans="2:51" s="10" customFormat="1" ht="22.5" customHeight="1">
      <c r="B164" s="150"/>
      <c r="C164" s="188"/>
      <c r="D164" s="188"/>
      <c r="E164" s="152" t="s">
        <v>5</v>
      </c>
      <c r="F164" s="270" t="s">
        <v>1554</v>
      </c>
      <c r="G164" s="271"/>
      <c r="H164" s="271"/>
      <c r="I164" s="271"/>
      <c r="J164" s="188"/>
      <c r="K164" s="153">
        <v>65.180000000000007</v>
      </c>
      <c r="L164" s="188"/>
      <c r="M164" s="188"/>
      <c r="N164" s="188"/>
      <c r="O164" s="188"/>
      <c r="P164" s="188"/>
      <c r="Q164" s="188"/>
      <c r="R164" s="154"/>
      <c r="T164" s="155"/>
      <c r="U164" s="188"/>
      <c r="V164" s="188"/>
      <c r="W164" s="188"/>
      <c r="X164" s="188"/>
      <c r="Y164" s="188"/>
      <c r="Z164" s="188"/>
      <c r="AA164" s="156"/>
      <c r="AT164" s="157" t="s">
        <v>137</v>
      </c>
      <c r="AU164" s="157" t="s">
        <v>95</v>
      </c>
      <c r="AV164" s="10" t="s">
        <v>95</v>
      </c>
      <c r="AW164" s="10" t="s">
        <v>32</v>
      </c>
      <c r="AX164" s="10" t="s">
        <v>74</v>
      </c>
      <c r="AY164" s="157" t="s">
        <v>130</v>
      </c>
    </row>
    <row r="165" spans="2:51" s="10" customFormat="1" ht="31.5" customHeight="1">
      <c r="B165" s="150"/>
      <c r="C165" s="188"/>
      <c r="D165" s="188"/>
      <c r="E165" s="152" t="s">
        <v>5</v>
      </c>
      <c r="F165" s="270" t="s">
        <v>1555</v>
      </c>
      <c r="G165" s="271"/>
      <c r="H165" s="271"/>
      <c r="I165" s="271"/>
      <c r="J165" s="188"/>
      <c r="K165" s="153">
        <v>217.8</v>
      </c>
      <c r="L165" s="188"/>
      <c r="M165" s="188"/>
      <c r="N165" s="188"/>
      <c r="O165" s="188"/>
      <c r="P165" s="188"/>
      <c r="Q165" s="188"/>
      <c r="R165" s="154"/>
      <c r="T165" s="155"/>
      <c r="U165" s="188"/>
      <c r="V165" s="188"/>
      <c r="W165" s="188"/>
      <c r="X165" s="188"/>
      <c r="Y165" s="188"/>
      <c r="Z165" s="188"/>
      <c r="AA165" s="156"/>
      <c r="AT165" s="157" t="s">
        <v>137</v>
      </c>
      <c r="AU165" s="157" t="s">
        <v>95</v>
      </c>
      <c r="AV165" s="10" t="s">
        <v>95</v>
      </c>
      <c r="AW165" s="10" t="s">
        <v>32</v>
      </c>
      <c r="AX165" s="10" t="s">
        <v>74</v>
      </c>
      <c r="AY165" s="157" t="s">
        <v>130</v>
      </c>
    </row>
    <row r="166" spans="2:51" s="10" customFormat="1" ht="22.5" customHeight="1">
      <c r="B166" s="150"/>
      <c r="C166" s="188"/>
      <c r="D166" s="188"/>
      <c r="E166" s="152" t="s">
        <v>5</v>
      </c>
      <c r="F166" s="270" t="s">
        <v>1556</v>
      </c>
      <c r="G166" s="271"/>
      <c r="H166" s="271"/>
      <c r="I166" s="271"/>
      <c r="J166" s="188"/>
      <c r="K166" s="153">
        <v>86.6</v>
      </c>
      <c r="L166" s="188"/>
      <c r="M166" s="188"/>
      <c r="N166" s="188"/>
      <c r="O166" s="188"/>
      <c r="P166" s="188"/>
      <c r="Q166" s="188"/>
      <c r="R166" s="154"/>
      <c r="T166" s="155"/>
      <c r="U166" s="188"/>
      <c r="V166" s="188"/>
      <c r="W166" s="188"/>
      <c r="X166" s="188"/>
      <c r="Y166" s="188"/>
      <c r="Z166" s="188"/>
      <c r="AA166" s="156"/>
      <c r="AT166" s="157" t="s">
        <v>137</v>
      </c>
      <c r="AU166" s="157" t="s">
        <v>95</v>
      </c>
      <c r="AV166" s="10" t="s">
        <v>95</v>
      </c>
      <c r="AW166" s="10" t="s">
        <v>32</v>
      </c>
      <c r="AX166" s="10" t="s">
        <v>74</v>
      </c>
      <c r="AY166" s="157" t="s">
        <v>130</v>
      </c>
    </row>
    <row r="167" spans="2:51" s="10" customFormat="1" ht="22.5" customHeight="1">
      <c r="B167" s="150"/>
      <c r="C167" s="188"/>
      <c r="D167" s="188"/>
      <c r="E167" s="152" t="s">
        <v>5</v>
      </c>
      <c r="F167" s="270" t="s">
        <v>1557</v>
      </c>
      <c r="G167" s="271"/>
      <c r="H167" s="271"/>
      <c r="I167" s="271"/>
      <c r="J167" s="188"/>
      <c r="K167" s="153">
        <v>65.2</v>
      </c>
      <c r="L167" s="188"/>
      <c r="M167" s="188"/>
      <c r="N167" s="188"/>
      <c r="O167" s="188"/>
      <c r="P167" s="188"/>
      <c r="Q167" s="188"/>
      <c r="R167" s="154"/>
      <c r="T167" s="155"/>
      <c r="U167" s="188"/>
      <c r="V167" s="188"/>
      <c r="W167" s="188"/>
      <c r="X167" s="188"/>
      <c r="Y167" s="188"/>
      <c r="Z167" s="188"/>
      <c r="AA167" s="156"/>
      <c r="AT167" s="157" t="s">
        <v>137</v>
      </c>
      <c r="AU167" s="157" t="s">
        <v>95</v>
      </c>
      <c r="AV167" s="10" t="s">
        <v>95</v>
      </c>
      <c r="AW167" s="10" t="s">
        <v>32</v>
      </c>
      <c r="AX167" s="10" t="s">
        <v>74</v>
      </c>
      <c r="AY167" s="157" t="s">
        <v>130</v>
      </c>
    </row>
    <row r="168" spans="2:51" s="10" customFormat="1" ht="22.5" customHeight="1">
      <c r="B168" s="150"/>
      <c r="C168" s="188"/>
      <c r="D168" s="188"/>
      <c r="E168" s="152" t="s">
        <v>5</v>
      </c>
      <c r="F168" s="270" t="s">
        <v>1558</v>
      </c>
      <c r="G168" s="271"/>
      <c r="H168" s="271"/>
      <c r="I168" s="271"/>
      <c r="J168" s="188"/>
      <c r="K168" s="153">
        <v>62.8</v>
      </c>
      <c r="L168" s="188"/>
      <c r="M168" s="188"/>
      <c r="N168" s="188"/>
      <c r="O168" s="188"/>
      <c r="P168" s="188"/>
      <c r="Q168" s="188"/>
      <c r="R168" s="154"/>
      <c r="T168" s="155"/>
      <c r="U168" s="188"/>
      <c r="V168" s="188"/>
      <c r="W168" s="188"/>
      <c r="X168" s="188"/>
      <c r="Y168" s="188"/>
      <c r="Z168" s="188"/>
      <c r="AA168" s="156"/>
      <c r="AT168" s="157" t="s">
        <v>137</v>
      </c>
      <c r="AU168" s="157" t="s">
        <v>95</v>
      </c>
      <c r="AV168" s="10" t="s">
        <v>95</v>
      </c>
      <c r="AW168" s="10" t="s">
        <v>32</v>
      </c>
      <c r="AX168" s="10" t="s">
        <v>74</v>
      </c>
      <c r="AY168" s="157" t="s">
        <v>130</v>
      </c>
    </row>
    <row r="169" spans="2:51" s="10" customFormat="1" ht="22.5" customHeight="1">
      <c r="B169" s="150"/>
      <c r="C169" s="188"/>
      <c r="D169" s="188"/>
      <c r="E169" s="152" t="s">
        <v>5</v>
      </c>
      <c r="F169" s="270" t="s">
        <v>1559</v>
      </c>
      <c r="G169" s="271"/>
      <c r="H169" s="271"/>
      <c r="I169" s="271"/>
      <c r="J169" s="188"/>
      <c r="K169" s="153">
        <v>81.3</v>
      </c>
      <c r="L169" s="188"/>
      <c r="M169" s="188"/>
      <c r="N169" s="188"/>
      <c r="O169" s="188"/>
      <c r="P169" s="188"/>
      <c r="Q169" s="188"/>
      <c r="R169" s="154"/>
      <c r="T169" s="155"/>
      <c r="U169" s="188"/>
      <c r="V169" s="188"/>
      <c r="W169" s="188"/>
      <c r="X169" s="188"/>
      <c r="Y169" s="188"/>
      <c r="Z169" s="188"/>
      <c r="AA169" s="156"/>
      <c r="AT169" s="157" t="s">
        <v>137</v>
      </c>
      <c r="AU169" s="157" t="s">
        <v>95</v>
      </c>
      <c r="AV169" s="10" t="s">
        <v>95</v>
      </c>
      <c r="AW169" s="10" t="s">
        <v>32</v>
      </c>
      <c r="AX169" s="10" t="s">
        <v>74</v>
      </c>
      <c r="AY169" s="157" t="s">
        <v>130</v>
      </c>
    </row>
    <row r="170" spans="2:51" s="10" customFormat="1" ht="22.5" customHeight="1">
      <c r="B170" s="150"/>
      <c r="C170" s="188"/>
      <c r="D170" s="188"/>
      <c r="E170" s="152" t="s">
        <v>5</v>
      </c>
      <c r="F170" s="270" t="s">
        <v>1560</v>
      </c>
      <c r="G170" s="271"/>
      <c r="H170" s="271"/>
      <c r="I170" s="271"/>
      <c r="J170" s="188"/>
      <c r="K170" s="153">
        <v>20.8</v>
      </c>
      <c r="L170" s="188"/>
      <c r="M170" s="188"/>
      <c r="N170" s="188"/>
      <c r="O170" s="188"/>
      <c r="P170" s="188"/>
      <c r="Q170" s="188"/>
      <c r="R170" s="154"/>
      <c r="T170" s="155"/>
      <c r="U170" s="188"/>
      <c r="V170" s="188"/>
      <c r="W170" s="188"/>
      <c r="X170" s="188"/>
      <c r="Y170" s="188"/>
      <c r="Z170" s="188"/>
      <c r="AA170" s="156"/>
      <c r="AT170" s="157" t="s">
        <v>137</v>
      </c>
      <c r="AU170" s="157" t="s">
        <v>95</v>
      </c>
      <c r="AV170" s="10" t="s">
        <v>95</v>
      </c>
      <c r="AW170" s="10" t="s">
        <v>32</v>
      </c>
      <c r="AX170" s="10" t="s">
        <v>74</v>
      </c>
      <c r="AY170" s="157" t="s">
        <v>130</v>
      </c>
    </row>
    <row r="171" spans="2:51" s="10" customFormat="1" ht="22.5" customHeight="1">
      <c r="B171" s="150"/>
      <c r="C171" s="188"/>
      <c r="D171" s="188"/>
      <c r="E171" s="152" t="s">
        <v>5</v>
      </c>
      <c r="F171" s="270" t="s">
        <v>1561</v>
      </c>
      <c r="G171" s="271"/>
      <c r="H171" s="271"/>
      <c r="I171" s="271"/>
      <c r="J171" s="188"/>
      <c r="K171" s="153">
        <v>47.8</v>
      </c>
      <c r="L171" s="188"/>
      <c r="M171" s="188"/>
      <c r="N171" s="188"/>
      <c r="O171" s="188"/>
      <c r="P171" s="188"/>
      <c r="Q171" s="188"/>
      <c r="R171" s="154"/>
      <c r="T171" s="155"/>
      <c r="U171" s="188"/>
      <c r="V171" s="188"/>
      <c r="W171" s="188"/>
      <c r="X171" s="188"/>
      <c r="Y171" s="188"/>
      <c r="Z171" s="188"/>
      <c r="AA171" s="156"/>
      <c r="AT171" s="157" t="s">
        <v>137</v>
      </c>
      <c r="AU171" s="157" t="s">
        <v>95</v>
      </c>
      <c r="AV171" s="10" t="s">
        <v>95</v>
      </c>
      <c r="AW171" s="10" t="s">
        <v>32</v>
      </c>
      <c r="AX171" s="10" t="s">
        <v>74</v>
      </c>
      <c r="AY171" s="157" t="s">
        <v>130</v>
      </c>
    </row>
    <row r="172" spans="2:51" s="10" customFormat="1" ht="22.5" customHeight="1">
      <c r="B172" s="150"/>
      <c r="C172" s="188"/>
      <c r="D172" s="188"/>
      <c r="E172" s="152" t="s">
        <v>5</v>
      </c>
      <c r="F172" s="270" t="s">
        <v>1562</v>
      </c>
      <c r="G172" s="271"/>
      <c r="H172" s="271"/>
      <c r="I172" s="271"/>
      <c r="J172" s="188"/>
      <c r="K172" s="153">
        <v>70.3</v>
      </c>
      <c r="L172" s="188"/>
      <c r="M172" s="188"/>
      <c r="N172" s="188"/>
      <c r="O172" s="188"/>
      <c r="P172" s="188"/>
      <c r="Q172" s="188"/>
      <c r="R172" s="154"/>
      <c r="T172" s="155"/>
      <c r="U172" s="188"/>
      <c r="V172" s="188"/>
      <c r="W172" s="188"/>
      <c r="X172" s="188"/>
      <c r="Y172" s="188"/>
      <c r="Z172" s="188"/>
      <c r="AA172" s="156"/>
      <c r="AT172" s="157" t="s">
        <v>137</v>
      </c>
      <c r="AU172" s="157" t="s">
        <v>95</v>
      </c>
      <c r="AV172" s="10" t="s">
        <v>95</v>
      </c>
      <c r="AW172" s="10" t="s">
        <v>32</v>
      </c>
      <c r="AX172" s="10" t="s">
        <v>74</v>
      </c>
      <c r="AY172" s="157" t="s">
        <v>130</v>
      </c>
    </row>
    <row r="173" spans="2:51" s="10" customFormat="1" ht="22.5" customHeight="1">
      <c r="B173" s="150"/>
      <c r="C173" s="188"/>
      <c r="D173" s="188"/>
      <c r="E173" s="152" t="s">
        <v>5</v>
      </c>
      <c r="F173" s="270" t="s">
        <v>1563</v>
      </c>
      <c r="G173" s="271"/>
      <c r="H173" s="271"/>
      <c r="I173" s="271"/>
      <c r="J173" s="188"/>
      <c r="K173" s="153">
        <v>71.5</v>
      </c>
      <c r="L173" s="188"/>
      <c r="M173" s="188"/>
      <c r="N173" s="188"/>
      <c r="O173" s="188"/>
      <c r="P173" s="188"/>
      <c r="Q173" s="188"/>
      <c r="R173" s="154"/>
      <c r="T173" s="155"/>
      <c r="U173" s="188"/>
      <c r="V173" s="188"/>
      <c r="W173" s="188"/>
      <c r="X173" s="188"/>
      <c r="Y173" s="188"/>
      <c r="Z173" s="188"/>
      <c r="AA173" s="156"/>
      <c r="AT173" s="157" t="s">
        <v>137</v>
      </c>
      <c r="AU173" s="157" t="s">
        <v>95</v>
      </c>
      <c r="AV173" s="10" t="s">
        <v>95</v>
      </c>
      <c r="AW173" s="10" t="s">
        <v>32</v>
      </c>
      <c r="AX173" s="10" t="s">
        <v>74</v>
      </c>
      <c r="AY173" s="157" t="s">
        <v>130</v>
      </c>
    </row>
    <row r="174" spans="2:51" s="10" customFormat="1" ht="31.5" customHeight="1">
      <c r="B174" s="150"/>
      <c r="C174" s="188"/>
      <c r="D174" s="188"/>
      <c r="E174" s="152" t="s">
        <v>5</v>
      </c>
      <c r="F174" s="270" t="s">
        <v>1564</v>
      </c>
      <c r="G174" s="271"/>
      <c r="H174" s="271"/>
      <c r="I174" s="271"/>
      <c r="J174" s="188"/>
      <c r="K174" s="153">
        <v>96.2</v>
      </c>
      <c r="L174" s="188"/>
      <c r="M174" s="188"/>
      <c r="N174" s="188"/>
      <c r="O174" s="188"/>
      <c r="P174" s="188"/>
      <c r="Q174" s="188"/>
      <c r="R174" s="154"/>
      <c r="T174" s="155"/>
      <c r="U174" s="188"/>
      <c r="V174" s="188"/>
      <c r="W174" s="188"/>
      <c r="X174" s="188"/>
      <c r="Y174" s="188"/>
      <c r="Z174" s="188"/>
      <c r="AA174" s="156"/>
      <c r="AT174" s="157" t="s">
        <v>137</v>
      </c>
      <c r="AU174" s="157" t="s">
        <v>95</v>
      </c>
      <c r="AV174" s="10" t="s">
        <v>95</v>
      </c>
      <c r="AW174" s="10" t="s">
        <v>32</v>
      </c>
      <c r="AX174" s="10" t="s">
        <v>74</v>
      </c>
      <c r="AY174" s="157" t="s">
        <v>130</v>
      </c>
    </row>
    <row r="175" spans="2:51" s="10" customFormat="1" ht="22.5" customHeight="1">
      <c r="B175" s="150"/>
      <c r="C175" s="188"/>
      <c r="D175" s="188"/>
      <c r="E175" s="152" t="s">
        <v>5</v>
      </c>
      <c r="F175" s="270" t="s">
        <v>1565</v>
      </c>
      <c r="G175" s="271"/>
      <c r="H175" s="271"/>
      <c r="I175" s="271"/>
      <c r="J175" s="188"/>
      <c r="K175" s="153">
        <v>33.76</v>
      </c>
      <c r="L175" s="188"/>
      <c r="M175" s="188"/>
      <c r="N175" s="188"/>
      <c r="O175" s="188"/>
      <c r="P175" s="188"/>
      <c r="Q175" s="188"/>
      <c r="R175" s="154"/>
      <c r="T175" s="155"/>
      <c r="U175" s="188"/>
      <c r="V175" s="188"/>
      <c r="W175" s="188"/>
      <c r="X175" s="188"/>
      <c r="Y175" s="188"/>
      <c r="Z175" s="188"/>
      <c r="AA175" s="156"/>
      <c r="AT175" s="157" t="s">
        <v>137</v>
      </c>
      <c r="AU175" s="157" t="s">
        <v>95</v>
      </c>
      <c r="AV175" s="10" t="s">
        <v>95</v>
      </c>
      <c r="AW175" s="10" t="s">
        <v>32</v>
      </c>
      <c r="AX175" s="10" t="s">
        <v>74</v>
      </c>
      <c r="AY175" s="157" t="s">
        <v>130</v>
      </c>
    </row>
    <row r="176" spans="2:51" s="10" customFormat="1" ht="22.5" customHeight="1">
      <c r="B176" s="150"/>
      <c r="C176" s="188"/>
      <c r="D176" s="188"/>
      <c r="E176" s="152" t="s">
        <v>5</v>
      </c>
      <c r="F176" s="270" t="s">
        <v>1566</v>
      </c>
      <c r="G176" s="271"/>
      <c r="H176" s="271"/>
      <c r="I176" s="271"/>
      <c r="J176" s="188"/>
      <c r="K176" s="153">
        <v>49</v>
      </c>
      <c r="L176" s="188"/>
      <c r="M176" s="188"/>
      <c r="N176" s="188"/>
      <c r="O176" s="188"/>
      <c r="P176" s="188"/>
      <c r="Q176" s="188"/>
      <c r="R176" s="154"/>
      <c r="T176" s="155"/>
      <c r="U176" s="188"/>
      <c r="V176" s="188"/>
      <c r="W176" s="188"/>
      <c r="X176" s="188"/>
      <c r="Y176" s="188"/>
      <c r="Z176" s="188"/>
      <c r="AA176" s="156"/>
      <c r="AT176" s="157" t="s">
        <v>137</v>
      </c>
      <c r="AU176" s="157" t="s">
        <v>95</v>
      </c>
      <c r="AV176" s="10" t="s">
        <v>95</v>
      </c>
      <c r="AW176" s="10" t="s">
        <v>32</v>
      </c>
      <c r="AX176" s="10" t="s">
        <v>74</v>
      </c>
      <c r="AY176" s="157" t="s">
        <v>130</v>
      </c>
    </row>
    <row r="177" spans="2:51" s="10" customFormat="1" ht="22.5" customHeight="1">
      <c r="B177" s="150"/>
      <c r="C177" s="188"/>
      <c r="D177" s="188"/>
      <c r="E177" s="152" t="s">
        <v>5</v>
      </c>
      <c r="F177" s="270" t="s">
        <v>1567</v>
      </c>
      <c r="G177" s="271"/>
      <c r="H177" s="271"/>
      <c r="I177" s="271"/>
      <c r="J177" s="188"/>
      <c r="K177" s="153">
        <v>195.9</v>
      </c>
      <c r="L177" s="188"/>
      <c r="M177" s="188"/>
      <c r="N177" s="188"/>
      <c r="O177" s="188"/>
      <c r="P177" s="188"/>
      <c r="Q177" s="188"/>
      <c r="R177" s="154"/>
      <c r="T177" s="155"/>
      <c r="U177" s="188"/>
      <c r="V177" s="188"/>
      <c r="W177" s="188"/>
      <c r="X177" s="188"/>
      <c r="Y177" s="188"/>
      <c r="Z177" s="188"/>
      <c r="AA177" s="156"/>
      <c r="AT177" s="157" t="s">
        <v>137</v>
      </c>
      <c r="AU177" s="157" t="s">
        <v>95</v>
      </c>
      <c r="AV177" s="10" t="s">
        <v>95</v>
      </c>
      <c r="AW177" s="10" t="s">
        <v>32</v>
      </c>
      <c r="AX177" s="10" t="s">
        <v>74</v>
      </c>
      <c r="AY177" s="157" t="s">
        <v>130</v>
      </c>
    </row>
    <row r="178" spans="2:51" s="10" customFormat="1" ht="22.5" customHeight="1">
      <c r="B178" s="150"/>
      <c r="C178" s="188"/>
      <c r="D178" s="188"/>
      <c r="E178" s="152" t="s">
        <v>5</v>
      </c>
      <c r="F178" s="270" t="s">
        <v>1568</v>
      </c>
      <c r="G178" s="271"/>
      <c r="H178" s="271"/>
      <c r="I178" s="271"/>
      <c r="J178" s="188"/>
      <c r="K178" s="153">
        <v>24.6</v>
      </c>
      <c r="L178" s="188"/>
      <c r="M178" s="188"/>
      <c r="N178" s="188"/>
      <c r="O178" s="188"/>
      <c r="P178" s="188"/>
      <c r="Q178" s="188"/>
      <c r="R178" s="154"/>
      <c r="T178" s="155"/>
      <c r="U178" s="188"/>
      <c r="V178" s="188"/>
      <c r="W178" s="188"/>
      <c r="X178" s="188"/>
      <c r="Y178" s="188"/>
      <c r="Z178" s="188"/>
      <c r="AA178" s="156"/>
      <c r="AT178" s="157" t="s">
        <v>137</v>
      </c>
      <c r="AU178" s="157" t="s">
        <v>95</v>
      </c>
      <c r="AV178" s="10" t="s">
        <v>95</v>
      </c>
      <c r="AW178" s="10" t="s">
        <v>32</v>
      </c>
      <c r="AX178" s="10" t="s">
        <v>74</v>
      </c>
      <c r="AY178" s="157" t="s">
        <v>130</v>
      </c>
    </row>
    <row r="179" spans="2:51" s="10" customFormat="1" ht="22.5" customHeight="1">
      <c r="B179" s="150"/>
      <c r="C179" s="188"/>
      <c r="D179" s="188"/>
      <c r="E179" s="152" t="s">
        <v>5</v>
      </c>
      <c r="F179" s="270" t="s">
        <v>1569</v>
      </c>
      <c r="G179" s="271"/>
      <c r="H179" s="271"/>
      <c r="I179" s="271"/>
      <c r="J179" s="188"/>
      <c r="K179" s="153">
        <v>27</v>
      </c>
      <c r="L179" s="188"/>
      <c r="M179" s="188"/>
      <c r="N179" s="188"/>
      <c r="O179" s="188"/>
      <c r="P179" s="188"/>
      <c r="Q179" s="188"/>
      <c r="R179" s="154"/>
      <c r="T179" s="155"/>
      <c r="U179" s="188"/>
      <c r="V179" s="188"/>
      <c r="W179" s="188"/>
      <c r="X179" s="188"/>
      <c r="Y179" s="188"/>
      <c r="Z179" s="188"/>
      <c r="AA179" s="156"/>
      <c r="AT179" s="157" t="s">
        <v>137</v>
      </c>
      <c r="AU179" s="157" t="s">
        <v>95</v>
      </c>
      <c r="AV179" s="10" t="s">
        <v>95</v>
      </c>
      <c r="AW179" s="10" t="s">
        <v>32</v>
      </c>
      <c r="AX179" s="10" t="s">
        <v>74</v>
      </c>
      <c r="AY179" s="157" t="s">
        <v>130</v>
      </c>
    </row>
    <row r="180" spans="2:51" s="10" customFormat="1" ht="22.5" customHeight="1">
      <c r="B180" s="150"/>
      <c r="C180" s="188"/>
      <c r="D180" s="188"/>
      <c r="E180" s="152" t="s">
        <v>5</v>
      </c>
      <c r="F180" s="270" t="s">
        <v>1570</v>
      </c>
      <c r="G180" s="271"/>
      <c r="H180" s="271"/>
      <c r="I180" s="271"/>
      <c r="J180" s="188"/>
      <c r="K180" s="153">
        <v>64.64</v>
      </c>
      <c r="L180" s="188"/>
      <c r="M180" s="188"/>
      <c r="N180" s="188"/>
      <c r="O180" s="188"/>
      <c r="P180" s="188"/>
      <c r="Q180" s="188"/>
      <c r="R180" s="154"/>
      <c r="T180" s="155"/>
      <c r="U180" s="188"/>
      <c r="V180" s="188"/>
      <c r="W180" s="188"/>
      <c r="X180" s="188"/>
      <c r="Y180" s="188"/>
      <c r="Z180" s="188"/>
      <c r="AA180" s="156"/>
      <c r="AT180" s="157" t="s">
        <v>137</v>
      </c>
      <c r="AU180" s="157" t="s">
        <v>95</v>
      </c>
      <c r="AV180" s="10" t="s">
        <v>95</v>
      </c>
      <c r="AW180" s="10" t="s">
        <v>32</v>
      </c>
      <c r="AX180" s="10" t="s">
        <v>74</v>
      </c>
      <c r="AY180" s="157" t="s">
        <v>130</v>
      </c>
    </row>
    <row r="181" spans="2:51" s="10" customFormat="1" ht="31.5" customHeight="1">
      <c r="B181" s="150"/>
      <c r="C181" s="188"/>
      <c r="D181" s="188"/>
      <c r="E181" s="152" t="s">
        <v>5</v>
      </c>
      <c r="F181" s="270" t="s">
        <v>1571</v>
      </c>
      <c r="G181" s="271"/>
      <c r="H181" s="271"/>
      <c r="I181" s="271"/>
      <c r="J181" s="188"/>
      <c r="K181" s="153">
        <v>92.4</v>
      </c>
      <c r="L181" s="188"/>
      <c r="M181" s="188"/>
      <c r="N181" s="188"/>
      <c r="O181" s="188"/>
      <c r="P181" s="188"/>
      <c r="Q181" s="188"/>
      <c r="R181" s="154"/>
      <c r="T181" s="155"/>
      <c r="U181" s="188"/>
      <c r="V181" s="188"/>
      <c r="W181" s="188"/>
      <c r="X181" s="188"/>
      <c r="Y181" s="188"/>
      <c r="Z181" s="188"/>
      <c r="AA181" s="156"/>
      <c r="AT181" s="157" t="s">
        <v>137</v>
      </c>
      <c r="AU181" s="157" t="s">
        <v>95</v>
      </c>
      <c r="AV181" s="10" t="s">
        <v>95</v>
      </c>
      <c r="AW181" s="10" t="s">
        <v>32</v>
      </c>
      <c r="AX181" s="10" t="s">
        <v>74</v>
      </c>
      <c r="AY181" s="157" t="s">
        <v>130</v>
      </c>
    </row>
    <row r="182" spans="2:51" s="10" customFormat="1" ht="22.5" customHeight="1">
      <c r="B182" s="150"/>
      <c r="C182" s="188"/>
      <c r="D182" s="188"/>
      <c r="E182" s="152" t="s">
        <v>5</v>
      </c>
      <c r="F182" s="270" t="s">
        <v>1572</v>
      </c>
      <c r="G182" s="271"/>
      <c r="H182" s="271"/>
      <c r="I182" s="271"/>
      <c r="J182" s="188"/>
      <c r="K182" s="153">
        <v>72</v>
      </c>
      <c r="L182" s="188"/>
      <c r="M182" s="188"/>
      <c r="N182" s="188"/>
      <c r="O182" s="188"/>
      <c r="P182" s="188"/>
      <c r="Q182" s="188"/>
      <c r="R182" s="154"/>
      <c r="T182" s="155"/>
      <c r="U182" s="188"/>
      <c r="V182" s="188"/>
      <c r="W182" s="188"/>
      <c r="X182" s="188"/>
      <c r="Y182" s="188"/>
      <c r="Z182" s="188"/>
      <c r="AA182" s="156"/>
      <c r="AT182" s="157" t="s">
        <v>137</v>
      </c>
      <c r="AU182" s="157" t="s">
        <v>95</v>
      </c>
      <c r="AV182" s="10" t="s">
        <v>95</v>
      </c>
      <c r="AW182" s="10" t="s">
        <v>32</v>
      </c>
      <c r="AX182" s="10" t="s">
        <v>74</v>
      </c>
      <c r="AY182" s="157" t="s">
        <v>130</v>
      </c>
    </row>
    <row r="183" spans="2:51" s="10" customFormat="1" ht="22.5" customHeight="1">
      <c r="B183" s="150"/>
      <c r="C183" s="188"/>
      <c r="D183" s="188"/>
      <c r="E183" s="152" t="s">
        <v>5</v>
      </c>
      <c r="F183" s="270" t="s">
        <v>1573</v>
      </c>
      <c r="G183" s="271"/>
      <c r="H183" s="271"/>
      <c r="I183" s="271"/>
      <c r="J183" s="188"/>
      <c r="K183" s="153">
        <v>52.4</v>
      </c>
      <c r="L183" s="188"/>
      <c r="M183" s="188"/>
      <c r="N183" s="188"/>
      <c r="O183" s="188"/>
      <c r="P183" s="188"/>
      <c r="Q183" s="188"/>
      <c r="R183" s="154"/>
      <c r="T183" s="155"/>
      <c r="U183" s="188"/>
      <c r="V183" s="188"/>
      <c r="W183" s="188"/>
      <c r="X183" s="188"/>
      <c r="Y183" s="188"/>
      <c r="Z183" s="188"/>
      <c r="AA183" s="156"/>
      <c r="AT183" s="157" t="s">
        <v>137</v>
      </c>
      <c r="AU183" s="157" t="s">
        <v>95</v>
      </c>
      <c r="AV183" s="10" t="s">
        <v>95</v>
      </c>
      <c r="AW183" s="10" t="s">
        <v>32</v>
      </c>
      <c r="AX183" s="10" t="s">
        <v>74</v>
      </c>
      <c r="AY183" s="157" t="s">
        <v>130</v>
      </c>
    </row>
    <row r="184" spans="2:51" s="10" customFormat="1" ht="22.5" customHeight="1">
      <c r="B184" s="150"/>
      <c r="C184" s="188"/>
      <c r="D184" s="188"/>
      <c r="E184" s="152" t="s">
        <v>5</v>
      </c>
      <c r="F184" s="270" t="s">
        <v>1574</v>
      </c>
      <c r="G184" s="271"/>
      <c r="H184" s="271"/>
      <c r="I184" s="271"/>
      <c r="J184" s="188"/>
      <c r="K184" s="153">
        <v>89</v>
      </c>
      <c r="L184" s="188"/>
      <c r="M184" s="188"/>
      <c r="N184" s="188"/>
      <c r="O184" s="188"/>
      <c r="P184" s="188"/>
      <c r="Q184" s="188"/>
      <c r="R184" s="154"/>
      <c r="T184" s="155"/>
      <c r="U184" s="188"/>
      <c r="V184" s="188"/>
      <c r="W184" s="188"/>
      <c r="X184" s="188"/>
      <c r="Y184" s="188"/>
      <c r="Z184" s="188"/>
      <c r="AA184" s="156"/>
      <c r="AT184" s="157" t="s">
        <v>137</v>
      </c>
      <c r="AU184" s="157" t="s">
        <v>95</v>
      </c>
      <c r="AV184" s="10" t="s">
        <v>95</v>
      </c>
      <c r="AW184" s="10" t="s">
        <v>32</v>
      </c>
      <c r="AX184" s="10" t="s">
        <v>74</v>
      </c>
      <c r="AY184" s="157" t="s">
        <v>130</v>
      </c>
    </row>
    <row r="185" spans="2:51" s="10" customFormat="1" ht="22.5" customHeight="1">
      <c r="B185" s="150"/>
      <c r="C185" s="188"/>
      <c r="D185" s="188"/>
      <c r="E185" s="152" t="s">
        <v>5</v>
      </c>
      <c r="F185" s="270" t="s">
        <v>1575</v>
      </c>
      <c r="G185" s="271"/>
      <c r="H185" s="271"/>
      <c r="I185" s="271"/>
      <c r="J185" s="188"/>
      <c r="K185" s="153">
        <v>82.8</v>
      </c>
      <c r="L185" s="188"/>
      <c r="M185" s="188"/>
      <c r="N185" s="188"/>
      <c r="O185" s="188"/>
      <c r="P185" s="188"/>
      <c r="Q185" s="188"/>
      <c r="R185" s="154"/>
      <c r="T185" s="155"/>
      <c r="U185" s="188"/>
      <c r="V185" s="188"/>
      <c r="W185" s="188"/>
      <c r="X185" s="188"/>
      <c r="Y185" s="188"/>
      <c r="Z185" s="188"/>
      <c r="AA185" s="156"/>
      <c r="AT185" s="157" t="s">
        <v>137</v>
      </c>
      <c r="AU185" s="157" t="s">
        <v>95</v>
      </c>
      <c r="AV185" s="10" t="s">
        <v>95</v>
      </c>
      <c r="AW185" s="10" t="s">
        <v>32</v>
      </c>
      <c r="AX185" s="10" t="s">
        <v>74</v>
      </c>
      <c r="AY185" s="157" t="s">
        <v>130</v>
      </c>
    </row>
    <row r="186" spans="2:51" s="10" customFormat="1" ht="22.5" customHeight="1">
      <c r="B186" s="150"/>
      <c r="C186" s="188"/>
      <c r="D186" s="188"/>
      <c r="E186" s="152" t="s">
        <v>5</v>
      </c>
      <c r="F186" s="270" t="s">
        <v>1576</v>
      </c>
      <c r="G186" s="271"/>
      <c r="H186" s="271"/>
      <c r="I186" s="271"/>
      <c r="J186" s="188"/>
      <c r="K186" s="153">
        <v>70.2</v>
      </c>
      <c r="L186" s="188"/>
      <c r="M186" s="188"/>
      <c r="N186" s="188"/>
      <c r="O186" s="188"/>
      <c r="P186" s="188"/>
      <c r="Q186" s="188"/>
      <c r="R186" s="154"/>
      <c r="T186" s="155"/>
      <c r="U186" s="188"/>
      <c r="V186" s="188"/>
      <c r="W186" s="188"/>
      <c r="X186" s="188"/>
      <c r="Y186" s="188"/>
      <c r="Z186" s="188"/>
      <c r="AA186" s="156"/>
      <c r="AT186" s="157" t="s">
        <v>137</v>
      </c>
      <c r="AU186" s="157" t="s">
        <v>95</v>
      </c>
      <c r="AV186" s="10" t="s">
        <v>95</v>
      </c>
      <c r="AW186" s="10" t="s">
        <v>32</v>
      </c>
      <c r="AX186" s="10" t="s">
        <v>74</v>
      </c>
      <c r="AY186" s="157" t="s">
        <v>130</v>
      </c>
    </row>
    <row r="187" spans="2:51" s="10" customFormat="1" ht="31.5" customHeight="1">
      <c r="B187" s="150"/>
      <c r="C187" s="188"/>
      <c r="D187" s="188"/>
      <c r="E187" s="152" t="s">
        <v>5</v>
      </c>
      <c r="F187" s="270" t="s">
        <v>1577</v>
      </c>
      <c r="G187" s="271"/>
      <c r="H187" s="271"/>
      <c r="I187" s="271"/>
      <c r="J187" s="188"/>
      <c r="K187" s="153">
        <v>212.4</v>
      </c>
      <c r="L187" s="188"/>
      <c r="M187" s="188"/>
      <c r="N187" s="188"/>
      <c r="O187" s="188"/>
      <c r="P187" s="188"/>
      <c r="Q187" s="188"/>
      <c r="R187" s="154"/>
      <c r="T187" s="155"/>
      <c r="U187" s="188"/>
      <c r="V187" s="188"/>
      <c r="W187" s="188"/>
      <c r="X187" s="188"/>
      <c r="Y187" s="188"/>
      <c r="Z187" s="188"/>
      <c r="AA187" s="156"/>
      <c r="AT187" s="157" t="s">
        <v>137</v>
      </c>
      <c r="AU187" s="157" t="s">
        <v>95</v>
      </c>
      <c r="AV187" s="10" t="s">
        <v>95</v>
      </c>
      <c r="AW187" s="10" t="s">
        <v>32</v>
      </c>
      <c r="AX187" s="10" t="s">
        <v>74</v>
      </c>
      <c r="AY187" s="157" t="s">
        <v>130</v>
      </c>
    </row>
    <row r="188" spans="2:51" s="10" customFormat="1" ht="22.5" customHeight="1">
      <c r="B188" s="150"/>
      <c r="C188" s="188"/>
      <c r="D188" s="188"/>
      <c r="E188" s="152" t="s">
        <v>5</v>
      </c>
      <c r="F188" s="270" t="s">
        <v>1578</v>
      </c>
      <c r="G188" s="271"/>
      <c r="H188" s="271"/>
      <c r="I188" s="271"/>
      <c r="J188" s="188"/>
      <c r="K188" s="153">
        <v>68.7</v>
      </c>
      <c r="L188" s="188"/>
      <c r="M188" s="188"/>
      <c r="N188" s="188"/>
      <c r="O188" s="188"/>
      <c r="P188" s="188"/>
      <c r="Q188" s="188"/>
      <c r="R188" s="154"/>
      <c r="T188" s="155"/>
      <c r="U188" s="188"/>
      <c r="V188" s="188"/>
      <c r="W188" s="188"/>
      <c r="X188" s="188"/>
      <c r="Y188" s="188"/>
      <c r="Z188" s="188"/>
      <c r="AA188" s="156"/>
      <c r="AT188" s="157" t="s">
        <v>137</v>
      </c>
      <c r="AU188" s="157" t="s">
        <v>95</v>
      </c>
      <c r="AV188" s="10" t="s">
        <v>95</v>
      </c>
      <c r="AW188" s="10" t="s">
        <v>32</v>
      </c>
      <c r="AX188" s="10" t="s">
        <v>74</v>
      </c>
      <c r="AY188" s="157" t="s">
        <v>130</v>
      </c>
    </row>
    <row r="189" spans="2:51" s="10" customFormat="1" ht="22.5" customHeight="1">
      <c r="B189" s="150"/>
      <c r="C189" s="188"/>
      <c r="D189" s="188"/>
      <c r="E189" s="152" t="s">
        <v>5</v>
      </c>
      <c r="F189" s="270" t="s">
        <v>1579</v>
      </c>
      <c r="G189" s="271"/>
      <c r="H189" s="271"/>
      <c r="I189" s="271"/>
      <c r="J189" s="188"/>
      <c r="K189" s="153">
        <v>47.2</v>
      </c>
      <c r="L189" s="188"/>
      <c r="M189" s="188"/>
      <c r="N189" s="188"/>
      <c r="O189" s="188"/>
      <c r="P189" s="188"/>
      <c r="Q189" s="188"/>
      <c r="R189" s="154"/>
      <c r="T189" s="155"/>
      <c r="U189" s="188"/>
      <c r="V189" s="188"/>
      <c r="W189" s="188"/>
      <c r="X189" s="188"/>
      <c r="Y189" s="188"/>
      <c r="Z189" s="188"/>
      <c r="AA189" s="156"/>
      <c r="AT189" s="157" t="s">
        <v>137</v>
      </c>
      <c r="AU189" s="157" t="s">
        <v>95</v>
      </c>
      <c r="AV189" s="10" t="s">
        <v>95</v>
      </c>
      <c r="AW189" s="10" t="s">
        <v>32</v>
      </c>
      <c r="AX189" s="10" t="s">
        <v>74</v>
      </c>
      <c r="AY189" s="157" t="s">
        <v>130</v>
      </c>
    </row>
    <row r="190" spans="2:51" s="10" customFormat="1" ht="22.5" customHeight="1">
      <c r="B190" s="150"/>
      <c r="C190" s="188"/>
      <c r="D190" s="188"/>
      <c r="E190" s="152" t="s">
        <v>5</v>
      </c>
      <c r="F190" s="270" t="s">
        <v>1580</v>
      </c>
      <c r="G190" s="271"/>
      <c r="H190" s="271"/>
      <c r="I190" s="271"/>
      <c r="J190" s="188"/>
      <c r="K190" s="153">
        <v>73.099999999999994</v>
      </c>
      <c r="L190" s="188"/>
      <c r="M190" s="188"/>
      <c r="N190" s="188"/>
      <c r="O190" s="188"/>
      <c r="P190" s="188"/>
      <c r="Q190" s="188"/>
      <c r="R190" s="154"/>
      <c r="T190" s="155"/>
      <c r="U190" s="188"/>
      <c r="V190" s="188"/>
      <c r="W190" s="188"/>
      <c r="X190" s="188"/>
      <c r="Y190" s="188"/>
      <c r="Z190" s="188"/>
      <c r="AA190" s="156"/>
      <c r="AT190" s="157" t="s">
        <v>137</v>
      </c>
      <c r="AU190" s="157" t="s">
        <v>95</v>
      </c>
      <c r="AV190" s="10" t="s">
        <v>95</v>
      </c>
      <c r="AW190" s="10" t="s">
        <v>32</v>
      </c>
      <c r="AX190" s="10" t="s">
        <v>74</v>
      </c>
      <c r="AY190" s="157" t="s">
        <v>130</v>
      </c>
    </row>
    <row r="191" spans="2:51" s="10" customFormat="1" ht="22.5" customHeight="1">
      <c r="B191" s="150"/>
      <c r="C191" s="188"/>
      <c r="D191" s="188"/>
      <c r="E191" s="152" t="s">
        <v>5</v>
      </c>
      <c r="F191" s="270" t="s">
        <v>1581</v>
      </c>
      <c r="G191" s="271"/>
      <c r="H191" s="271"/>
      <c r="I191" s="271"/>
      <c r="J191" s="188"/>
      <c r="K191" s="153">
        <v>89</v>
      </c>
      <c r="L191" s="188"/>
      <c r="M191" s="188"/>
      <c r="N191" s="188"/>
      <c r="O191" s="188"/>
      <c r="P191" s="188"/>
      <c r="Q191" s="188"/>
      <c r="R191" s="154"/>
      <c r="T191" s="155"/>
      <c r="U191" s="188"/>
      <c r="V191" s="188"/>
      <c r="W191" s="188"/>
      <c r="X191" s="188"/>
      <c r="Y191" s="188"/>
      <c r="Z191" s="188"/>
      <c r="AA191" s="156"/>
      <c r="AT191" s="157" t="s">
        <v>137</v>
      </c>
      <c r="AU191" s="157" t="s">
        <v>95</v>
      </c>
      <c r="AV191" s="10" t="s">
        <v>95</v>
      </c>
      <c r="AW191" s="10" t="s">
        <v>32</v>
      </c>
      <c r="AX191" s="10" t="s">
        <v>74</v>
      </c>
      <c r="AY191" s="157" t="s">
        <v>130</v>
      </c>
    </row>
    <row r="192" spans="2:51" s="10" customFormat="1" ht="22.5" customHeight="1">
      <c r="B192" s="150"/>
      <c r="C192" s="188"/>
      <c r="D192" s="188"/>
      <c r="E192" s="152" t="s">
        <v>5</v>
      </c>
      <c r="F192" s="270" t="s">
        <v>1582</v>
      </c>
      <c r="G192" s="271"/>
      <c r="H192" s="271"/>
      <c r="I192" s="271"/>
      <c r="J192" s="188"/>
      <c r="K192" s="153">
        <v>66</v>
      </c>
      <c r="L192" s="188"/>
      <c r="M192" s="188"/>
      <c r="N192" s="188"/>
      <c r="O192" s="188"/>
      <c r="P192" s="188"/>
      <c r="Q192" s="188"/>
      <c r="R192" s="154"/>
      <c r="T192" s="155"/>
      <c r="U192" s="188"/>
      <c r="V192" s="188"/>
      <c r="W192" s="188"/>
      <c r="X192" s="188"/>
      <c r="Y192" s="188"/>
      <c r="Z192" s="188"/>
      <c r="AA192" s="156"/>
      <c r="AT192" s="157" t="s">
        <v>137</v>
      </c>
      <c r="AU192" s="157" t="s">
        <v>95</v>
      </c>
      <c r="AV192" s="10" t="s">
        <v>95</v>
      </c>
      <c r="AW192" s="10" t="s">
        <v>32</v>
      </c>
      <c r="AX192" s="10" t="s">
        <v>74</v>
      </c>
      <c r="AY192" s="157" t="s">
        <v>130</v>
      </c>
    </row>
    <row r="193" spans="2:65" s="10" customFormat="1" ht="22.5" customHeight="1">
      <c r="B193" s="150"/>
      <c r="C193" s="188"/>
      <c r="D193" s="188"/>
      <c r="E193" s="152" t="s">
        <v>5</v>
      </c>
      <c r="F193" s="270" t="s">
        <v>1583</v>
      </c>
      <c r="G193" s="271"/>
      <c r="H193" s="271"/>
      <c r="I193" s="271"/>
      <c r="J193" s="188"/>
      <c r="K193" s="153">
        <v>107.5</v>
      </c>
      <c r="L193" s="188"/>
      <c r="M193" s="188"/>
      <c r="N193" s="188"/>
      <c r="O193" s="188"/>
      <c r="P193" s="188"/>
      <c r="Q193" s="188"/>
      <c r="R193" s="154"/>
      <c r="T193" s="155"/>
      <c r="U193" s="188"/>
      <c r="V193" s="188"/>
      <c r="W193" s="188"/>
      <c r="X193" s="188"/>
      <c r="Y193" s="188"/>
      <c r="Z193" s="188"/>
      <c r="AA193" s="156"/>
      <c r="AT193" s="157" t="s">
        <v>137</v>
      </c>
      <c r="AU193" s="157" t="s">
        <v>95</v>
      </c>
      <c r="AV193" s="10" t="s">
        <v>95</v>
      </c>
      <c r="AW193" s="10" t="s">
        <v>32</v>
      </c>
      <c r="AX193" s="10" t="s">
        <v>74</v>
      </c>
      <c r="AY193" s="157" t="s">
        <v>130</v>
      </c>
    </row>
    <row r="194" spans="2:65" s="10" customFormat="1" ht="22.5" customHeight="1">
      <c r="B194" s="150"/>
      <c r="C194" s="188"/>
      <c r="D194" s="188"/>
      <c r="E194" s="152" t="s">
        <v>5</v>
      </c>
      <c r="F194" s="270" t="s">
        <v>1584</v>
      </c>
      <c r="G194" s="271"/>
      <c r="H194" s="271"/>
      <c r="I194" s="271"/>
      <c r="J194" s="188"/>
      <c r="K194" s="153">
        <v>19.600000000000001</v>
      </c>
      <c r="L194" s="188"/>
      <c r="M194" s="188"/>
      <c r="N194" s="188"/>
      <c r="O194" s="188"/>
      <c r="P194" s="188"/>
      <c r="Q194" s="188"/>
      <c r="R194" s="154"/>
      <c r="T194" s="155"/>
      <c r="U194" s="188"/>
      <c r="V194" s="188"/>
      <c r="W194" s="188"/>
      <c r="X194" s="188"/>
      <c r="Y194" s="188"/>
      <c r="Z194" s="188"/>
      <c r="AA194" s="156"/>
      <c r="AT194" s="157" t="s">
        <v>137</v>
      </c>
      <c r="AU194" s="157" t="s">
        <v>95</v>
      </c>
      <c r="AV194" s="10" t="s">
        <v>95</v>
      </c>
      <c r="AW194" s="10" t="s">
        <v>32</v>
      </c>
      <c r="AX194" s="10" t="s">
        <v>74</v>
      </c>
      <c r="AY194" s="157" t="s">
        <v>130</v>
      </c>
    </row>
    <row r="195" spans="2:65" s="10" customFormat="1" ht="22.5" customHeight="1">
      <c r="B195" s="150"/>
      <c r="C195" s="188"/>
      <c r="D195" s="188"/>
      <c r="E195" s="152" t="s">
        <v>5</v>
      </c>
      <c r="F195" s="270" t="s">
        <v>1585</v>
      </c>
      <c r="G195" s="271"/>
      <c r="H195" s="271"/>
      <c r="I195" s="271"/>
      <c r="J195" s="188"/>
      <c r="K195" s="153">
        <v>18</v>
      </c>
      <c r="L195" s="188"/>
      <c r="M195" s="188"/>
      <c r="N195" s="188"/>
      <c r="O195" s="188"/>
      <c r="P195" s="188"/>
      <c r="Q195" s="188"/>
      <c r="R195" s="154"/>
      <c r="T195" s="155"/>
      <c r="U195" s="188"/>
      <c r="V195" s="188"/>
      <c r="W195" s="188"/>
      <c r="X195" s="188"/>
      <c r="Y195" s="188"/>
      <c r="Z195" s="188"/>
      <c r="AA195" s="156"/>
      <c r="AT195" s="157" t="s">
        <v>137</v>
      </c>
      <c r="AU195" s="157" t="s">
        <v>95</v>
      </c>
      <c r="AV195" s="10" t="s">
        <v>95</v>
      </c>
      <c r="AW195" s="10" t="s">
        <v>32</v>
      </c>
      <c r="AX195" s="10" t="s">
        <v>74</v>
      </c>
      <c r="AY195" s="157" t="s">
        <v>130</v>
      </c>
    </row>
    <row r="196" spans="2:65" s="10" customFormat="1" ht="22.5" customHeight="1">
      <c r="B196" s="150"/>
      <c r="C196" s="188"/>
      <c r="D196" s="188"/>
      <c r="E196" s="152" t="s">
        <v>5</v>
      </c>
      <c r="F196" s="270" t="s">
        <v>1586</v>
      </c>
      <c r="G196" s="271"/>
      <c r="H196" s="271"/>
      <c r="I196" s="271"/>
      <c r="J196" s="188"/>
      <c r="K196" s="153">
        <v>47.4</v>
      </c>
      <c r="L196" s="188"/>
      <c r="M196" s="188"/>
      <c r="N196" s="188"/>
      <c r="O196" s="188"/>
      <c r="P196" s="188"/>
      <c r="Q196" s="188"/>
      <c r="R196" s="154"/>
      <c r="T196" s="155"/>
      <c r="U196" s="188"/>
      <c r="V196" s="188"/>
      <c r="W196" s="188"/>
      <c r="X196" s="188"/>
      <c r="Y196" s="188"/>
      <c r="Z196" s="188"/>
      <c r="AA196" s="156"/>
      <c r="AT196" s="157" t="s">
        <v>137</v>
      </c>
      <c r="AU196" s="157" t="s">
        <v>95</v>
      </c>
      <c r="AV196" s="10" t="s">
        <v>95</v>
      </c>
      <c r="AW196" s="10" t="s">
        <v>32</v>
      </c>
      <c r="AX196" s="10" t="s">
        <v>74</v>
      </c>
      <c r="AY196" s="157" t="s">
        <v>130</v>
      </c>
    </row>
    <row r="197" spans="2:65" s="10" customFormat="1" ht="22.5" customHeight="1">
      <c r="B197" s="150"/>
      <c r="C197" s="188"/>
      <c r="D197" s="188"/>
      <c r="E197" s="152" t="s">
        <v>5</v>
      </c>
      <c r="F197" s="270" t="s">
        <v>1587</v>
      </c>
      <c r="G197" s="271"/>
      <c r="H197" s="271"/>
      <c r="I197" s="271"/>
      <c r="J197" s="188"/>
      <c r="K197" s="153">
        <v>69.5</v>
      </c>
      <c r="L197" s="188"/>
      <c r="M197" s="188"/>
      <c r="N197" s="188"/>
      <c r="O197" s="188"/>
      <c r="P197" s="188"/>
      <c r="Q197" s="188"/>
      <c r="R197" s="154"/>
      <c r="T197" s="155"/>
      <c r="U197" s="188"/>
      <c r="V197" s="188"/>
      <c r="W197" s="188"/>
      <c r="X197" s="188"/>
      <c r="Y197" s="188"/>
      <c r="Z197" s="188"/>
      <c r="AA197" s="156"/>
      <c r="AT197" s="157" t="s">
        <v>137</v>
      </c>
      <c r="AU197" s="157" t="s">
        <v>95</v>
      </c>
      <c r="AV197" s="10" t="s">
        <v>95</v>
      </c>
      <c r="AW197" s="10" t="s">
        <v>32</v>
      </c>
      <c r="AX197" s="10" t="s">
        <v>74</v>
      </c>
      <c r="AY197" s="157" t="s">
        <v>130</v>
      </c>
    </row>
    <row r="198" spans="2:65" s="10" customFormat="1" ht="31.5" customHeight="1">
      <c r="B198" s="150"/>
      <c r="C198" s="188"/>
      <c r="D198" s="188"/>
      <c r="E198" s="152" t="s">
        <v>5</v>
      </c>
      <c r="F198" s="270" t="s">
        <v>1588</v>
      </c>
      <c r="G198" s="271"/>
      <c r="H198" s="271"/>
      <c r="I198" s="271"/>
      <c r="J198" s="188"/>
      <c r="K198" s="153">
        <v>101.4</v>
      </c>
      <c r="L198" s="188"/>
      <c r="M198" s="188"/>
      <c r="N198" s="188"/>
      <c r="O198" s="188"/>
      <c r="P198" s="188"/>
      <c r="Q198" s="188"/>
      <c r="R198" s="154"/>
      <c r="T198" s="155"/>
      <c r="U198" s="188"/>
      <c r="V198" s="188"/>
      <c r="W198" s="188"/>
      <c r="X198" s="188"/>
      <c r="Y198" s="188"/>
      <c r="Z198" s="188"/>
      <c r="AA198" s="156"/>
      <c r="AT198" s="157" t="s">
        <v>137</v>
      </c>
      <c r="AU198" s="157" t="s">
        <v>95</v>
      </c>
      <c r="AV198" s="10" t="s">
        <v>95</v>
      </c>
      <c r="AW198" s="10" t="s">
        <v>32</v>
      </c>
      <c r="AX198" s="10" t="s">
        <v>74</v>
      </c>
      <c r="AY198" s="157" t="s">
        <v>130</v>
      </c>
    </row>
    <row r="199" spans="2:65" s="10" customFormat="1" ht="22.5" customHeight="1">
      <c r="B199" s="150"/>
      <c r="C199" s="188"/>
      <c r="D199" s="188"/>
      <c r="E199" s="152" t="s">
        <v>5</v>
      </c>
      <c r="F199" s="270" t="s">
        <v>1589</v>
      </c>
      <c r="G199" s="271"/>
      <c r="H199" s="271"/>
      <c r="I199" s="271"/>
      <c r="J199" s="188"/>
      <c r="K199" s="153">
        <v>36</v>
      </c>
      <c r="L199" s="188"/>
      <c r="M199" s="188"/>
      <c r="N199" s="188"/>
      <c r="O199" s="188"/>
      <c r="P199" s="188"/>
      <c r="Q199" s="188"/>
      <c r="R199" s="154"/>
      <c r="T199" s="155"/>
      <c r="U199" s="188"/>
      <c r="V199" s="188"/>
      <c r="W199" s="188"/>
      <c r="X199" s="188"/>
      <c r="Y199" s="188"/>
      <c r="Z199" s="188"/>
      <c r="AA199" s="156"/>
      <c r="AT199" s="157" t="s">
        <v>137</v>
      </c>
      <c r="AU199" s="157" t="s">
        <v>95</v>
      </c>
      <c r="AV199" s="10" t="s">
        <v>95</v>
      </c>
      <c r="AW199" s="10" t="s">
        <v>32</v>
      </c>
      <c r="AX199" s="10" t="s">
        <v>74</v>
      </c>
      <c r="AY199" s="157" t="s">
        <v>130</v>
      </c>
    </row>
    <row r="200" spans="2:65" s="10" customFormat="1" ht="22.5" customHeight="1">
      <c r="B200" s="150"/>
      <c r="C200" s="188"/>
      <c r="D200" s="188"/>
      <c r="E200" s="152" t="s">
        <v>5</v>
      </c>
      <c r="F200" s="270" t="s">
        <v>1590</v>
      </c>
      <c r="G200" s="271"/>
      <c r="H200" s="271"/>
      <c r="I200" s="271"/>
      <c r="J200" s="188"/>
      <c r="K200" s="153">
        <v>49</v>
      </c>
      <c r="L200" s="188"/>
      <c r="M200" s="188"/>
      <c r="N200" s="188"/>
      <c r="O200" s="188"/>
      <c r="P200" s="188"/>
      <c r="Q200" s="188"/>
      <c r="R200" s="154"/>
      <c r="T200" s="155"/>
      <c r="U200" s="188"/>
      <c r="V200" s="188"/>
      <c r="W200" s="188"/>
      <c r="X200" s="188"/>
      <c r="Y200" s="188"/>
      <c r="Z200" s="188"/>
      <c r="AA200" s="156"/>
      <c r="AT200" s="157" t="s">
        <v>137</v>
      </c>
      <c r="AU200" s="157" t="s">
        <v>95</v>
      </c>
      <c r="AV200" s="10" t="s">
        <v>95</v>
      </c>
      <c r="AW200" s="10" t="s">
        <v>32</v>
      </c>
      <c r="AX200" s="10" t="s">
        <v>74</v>
      </c>
      <c r="AY200" s="157" t="s">
        <v>130</v>
      </c>
    </row>
    <row r="201" spans="2:65" s="10" customFormat="1" ht="22.5" customHeight="1">
      <c r="B201" s="150"/>
      <c r="C201" s="188"/>
      <c r="D201" s="188"/>
      <c r="E201" s="152" t="s">
        <v>5</v>
      </c>
      <c r="F201" s="270" t="s">
        <v>1591</v>
      </c>
      <c r="G201" s="271"/>
      <c r="H201" s="271"/>
      <c r="I201" s="271"/>
      <c r="J201" s="188"/>
      <c r="K201" s="153">
        <v>-1147.453</v>
      </c>
      <c r="L201" s="188"/>
      <c r="M201" s="188"/>
      <c r="N201" s="188"/>
      <c r="O201" s="188"/>
      <c r="P201" s="188"/>
      <c r="Q201" s="188"/>
      <c r="R201" s="154"/>
      <c r="T201" s="155"/>
      <c r="U201" s="188"/>
      <c r="V201" s="188"/>
      <c r="W201" s="188"/>
      <c r="X201" s="188"/>
      <c r="Y201" s="188"/>
      <c r="Z201" s="188"/>
      <c r="AA201" s="156"/>
      <c r="AT201" s="157" t="s">
        <v>137</v>
      </c>
      <c r="AU201" s="157" t="s">
        <v>95</v>
      </c>
      <c r="AV201" s="10" t="s">
        <v>95</v>
      </c>
      <c r="AW201" s="10" t="s">
        <v>32</v>
      </c>
      <c r="AX201" s="10" t="s">
        <v>74</v>
      </c>
      <c r="AY201" s="157" t="s">
        <v>130</v>
      </c>
    </row>
    <row r="202" spans="2:65" s="10" customFormat="1" ht="22.5" customHeight="1">
      <c r="B202" s="150"/>
      <c r="C202" s="188"/>
      <c r="D202" s="188"/>
      <c r="E202" s="152" t="s">
        <v>5</v>
      </c>
      <c r="F202" s="270" t="s">
        <v>5</v>
      </c>
      <c r="G202" s="271"/>
      <c r="H202" s="271"/>
      <c r="I202" s="271"/>
      <c r="J202" s="188"/>
      <c r="K202" s="153">
        <v>0</v>
      </c>
      <c r="L202" s="188"/>
      <c r="M202" s="188"/>
      <c r="N202" s="188"/>
      <c r="O202" s="188"/>
      <c r="P202" s="188"/>
      <c r="Q202" s="188"/>
      <c r="R202" s="154"/>
      <c r="T202" s="155"/>
      <c r="U202" s="188"/>
      <c r="V202" s="188"/>
      <c r="W202" s="188"/>
      <c r="X202" s="188"/>
      <c r="Y202" s="188"/>
      <c r="Z202" s="188"/>
      <c r="AA202" s="156"/>
      <c r="AT202" s="157" t="s">
        <v>137</v>
      </c>
      <c r="AU202" s="157" t="s">
        <v>95</v>
      </c>
      <c r="AV202" s="10" t="s">
        <v>95</v>
      </c>
      <c r="AW202" s="10" t="s">
        <v>6</v>
      </c>
      <c r="AX202" s="10" t="s">
        <v>74</v>
      </c>
      <c r="AY202" s="157" t="s">
        <v>130</v>
      </c>
    </row>
    <row r="203" spans="2:65" s="10" customFormat="1" ht="22.5" customHeight="1">
      <c r="B203" s="150"/>
      <c r="C203" s="188"/>
      <c r="D203" s="188"/>
      <c r="E203" s="152" t="s">
        <v>5</v>
      </c>
      <c r="F203" s="270" t="s">
        <v>5</v>
      </c>
      <c r="G203" s="271"/>
      <c r="H203" s="271"/>
      <c r="I203" s="271"/>
      <c r="J203" s="188"/>
      <c r="K203" s="153">
        <v>0</v>
      </c>
      <c r="L203" s="188"/>
      <c r="M203" s="188"/>
      <c r="N203" s="188"/>
      <c r="O203" s="188"/>
      <c r="P203" s="188"/>
      <c r="Q203" s="188"/>
      <c r="R203" s="154"/>
      <c r="T203" s="155"/>
      <c r="U203" s="188"/>
      <c r="V203" s="188"/>
      <c r="W203" s="188"/>
      <c r="X203" s="188"/>
      <c r="Y203" s="188"/>
      <c r="Z203" s="188"/>
      <c r="AA203" s="156"/>
      <c r="AT203" s="157" t="s">
        <v>137</v>
      </c>
      <c r="AU203" s="157" t="s">
        <v>95</v>
      </c>
      <c r="AV203" s="10" t="s">
        <v>95</v>
      </c>
      <c r="AW203" s="10" t="s">
        <v>6</v>
      </c>
      <c r="AX203" s="10" t="s">
        <v>74</v>
      </c>
      <c r="AY203" s="157" t="s">
        <v>130</v>
      </c>
    </row>
    <row r="204" spans="2:65" s="11" customFormat="1" ht="22.5" customHeight="1">
      <c r="B204" s="158"/>
      <c r="C204" s="187"/>
      <c r="D204" s="187"/>
      <c r="E204" s="197" t="s">
        <v>5</v>
      </c>
      <c r="F204" s="274" t="s">
        <v>141</v>
      </c>
      <c r="G204" s="275"/>
      <c r="H204" s="275"/>
      <c r="I204" s="275"/>
      <c r="J204" s="187"/>
      <c r="K204" s="161">
        <v>4397.2950000000001</v>
      </c>
      <c r="L204" s="187"/>
      <c r="M204" s="187"/>
      <c r="N204" s="187"/>
      <c r="O204" s="187"/>
      <c r="P204" s="187"/>
      <c r="Q204" s="187"/>
      <c r="R204" s="162"/>
      <c r="T204" s="163"/>
      <c r="U204" s="187"/>
      <c r="V204" s="187"/>
      <c r="W204" s="187"/>
      <c r="X204" s="187"/>
      <c r="Y204" s="187"/>
      <c r="Z204" s="187"/>
      <c r="AA204" s="164"/>
      <c r="AT204" s="165" t="s">
        <v>137</v>
      </c>
      <c r="AU204" s="165" t="s">
        <v>95</v>
      </c>
      <c r="AV204" s="11" t="s">
        <v>135</v>
      </c>
      <c r="AW204" s="11" t="s">
        <v>32</v>
      </c>
      <c r="AX204" s="11" t="s">
        <v>80</v>
      </c>
      <c r="AY204" s="165" t="s">
        <v>130</v>
      </c>
    </row>
    <row r="205" spans="2:65" s="1" customFormat="1" ht="31.5" customHeight="1">
      <c r="B205" s="140"/>
      <c r="C205" s="141" t="s">
        <v>195</v>
      </c>
      <c r="D205" s="141" t="s">
        <v>131</v>
      </c>
      <c r="E205" s="142" t="s">
        <v>1592</v>
      </c>
      <c r="F205" s="260" t="s">
        <v>1593</v>
      </c>
      <c r="G205" s="260"/>
      <c r="H205" s="260"/>
      <c r="I205" s="260"/>
      <c r="J205" s="143" t="s">
        <v>134</v>
      </c>
      <c r="K205" s="144">
        <v>333.98</v>
      </c>
      <c r="L205" s="261">
        <v>0</v>
      </c>
      <c r="M205" s="261"/>
      <c r="N205" s="262">
        <f>ROUND(L205*K205,2)</f>
        <v>0</v>
      </c>
      <c r="O205" s="262"/>
      <c r="P205" s="262"/>
      <c r="Q205" s="262"/>
      <c r="R205" s="145"/>
      <c r="T205" s="146" t="s">
        <v>5</v>
      </c>
      <c r="U205" s="43" t="s">
        <v>39</v>
      </c>
      <c r="V205" s="147">
        <v>0</v>
      </c>
      <c r="W205" s="147">
        <f>V205*K205</f>
        <v>0</v>
      </c>
      <c r="X205" s="147">
        <v>0</v>
      </c>
      <c r="Y205" s="147">
        <f>X205*K205</f>
        <v>0</v>
      </c>
      <c r="Z205" s="147">
        <v>0</v>
      </c>
      <c r="AA205" s="148">
        <f>Z205*K205</f>
        <v>0</v>
      </c>
      <c r="AR205" s="20" t="s">
        <v>135</v>
      </c>
      <c r="AT205" s="20" t="s">
        <v>131</v>
      </c>
      <c r="AU205" s="20" t="s">
        <v>95</v>
      </c>
      <c r="AY205" s="20" t="s">
        <v>130</v>
      </c>
      <c r="BE205" s="149">
        <f>IF(U205="základní",N205,0)</f>
        <v>0</v>
      </c>
      <c r="BF205" s="149">
        <f>IF(U205="snížená",N205,0)</f>
        <v>0</v>
      </c>
      <c r="BG205" s="149">
        <f>IF(U205="zákl. přenesená",N205,0)</f>
        <v>0</v>
      </c>
      <c r="BH205" s="149">
        <f>IF(U205="sníž. přenesená",N205,0)</f>
        <v>0</v>
      </c>
      <c r="BI205" s="149">
        <f>IF(U205="nulová",N205,0)</f>
        <v>0</v>
      </c>
      <c r="BJ205" s="20" t="s">
        <v>80</v>
      </c>
      <c r="BK205" s="149">
        <f>ROUND(L205*K205,2)</f>
        <v>0</v>
      </c>
      <c r="BL205" s="20" t="s">
        <v>135</v>
      </c>
      <c r="BM205" s="20" t="s">
        <v>207</v>
      </c>
    </row>
    <row r="206" spans="2:65" s="12" customFormat="1" ht="22.5" customHeight="1">
      <c r="B206" s="174"/>
      <c r="C206" s="196"/>
      <c r="D206" s="196"/>
      <c r="E206" s="177" t="s">
        <v>5</v>
      </c>
      <c r="F206" s="272" t="s">
        <v>1594</v>
      </c>
      <c r="G206" s="273"/>
      <c r="H206" s="273"/>
      <c r="I206" s="273"/>
      <c r="J206" s="196"/>
      <c r="K206" s="177" t="s">
        <v>5</v>
      </c>
      <c r="L206" s="196"/>
      <c r="M206" s="196"/>
      <c r="N206" s="196"/>
      <c r="O206" s="196"/>
      <c r="P206" s="196"/>
      <c r="Q206" s="196"/>
      <c r="R206" s="178"/>
      <c r="T206" s="179"/>
      <c r="U206" s="196"/>
      <c r="V206" s="196"/>
      <c r="W206" s="196"/>
      <c r="X206" s="196"/>
      <c r="Y206" s="196"/>
      <c r="Z206" s="196"/>
      <c r="AA206" s="180"/>
      <c r="AT206" s="181" t="s">
        <v>137</v>
      </c>
      <c r="AU206" s="181" t="s">
        <v>95</v>
      </c>
      <c r="AV206" s="12" t="s">
        <v>80</v>
      </c>
      <c r="AW206" s="12" t="s">
        <v>32</v>
      </c>
      <c r="AX206" s="12" t="s">
        <v>74</v>
      </c>
      <c r="AY206" s="181" t="s">
        <v>130</v>
      </c>
    </row>
    <row r="207" spans="2:65" s="10" customFormat="1" ht="44.25" customHeight="1">
      <c r="B207" s="150"/>
      <c r="C207" s="188"/>
      <c r="D207" s="188"/>
      <c r="E207" s="152" t="s">
        <v>5</v>
      </c>
      <c r="F207" s="270" t="s">
        <v>1595</v>
      </c>
      <c r="G207" s="271"/>
      <c r="H207" s="271"/>
      <c r="I207" s="271"/>
      <c r="J207" s="188"/>
      <c r="K207" s="153">
        <v>11.46</v>
      </c>
      <c r="L207" s="188"/>
      <c r="M207" s="188"/>
      <c r="N207" s="188"/>
      <c r="O207" s="188"/>
      <c r="P207" s="188"/>
      <c r="Q207" s="188"/>
      <c r="R207" s="154"/>
      <c r="T207" s="155"/>
      <c r="U207" s="188"/>
      <c r="V207" s="188"/>
      <c r="W207" s="188"/>
      <c r="X207" s="188"/>
      <c r="Y207" s="188"/>
      <c r="Z207" s="188"/>
      <c r="AA207" s="156"/>
      <c r="AT207" s="157" t="s">
        <v>137</v>
      </c>
      <c r="AU207" s="157" t="s">
        <v>95</v>
      </c>
      <c r="AV207" s="10" t="s">
        <v>95</v>
      </c>
      <c r="AW207" s="10" t="s">
        <v>32</v>
      </c>
      <c r="AX207" s="10" t="s">
        <v>74</v>
      </c>
      <c r="AY207" s="157" t="s">
        <v>130</v>
      </c>
    </row>
    <row r="208" spans="2:65" s="10" customFormat="1" ht="44.25" customHeight="1">
      <c r="B208" s="150"/>
      <c r="C208" s="188"/>
      <c r="D208" s="188"/>
      <c r="E208" s="152" t="s">
        <v>5</v>
      </c>
      <c r="F208" s="270" t="s">
        <v>1596</v>
      </c>
      <c r="G208" s="271"/>
      <c r="H208" s="271"/>
      <c r="I208" s="271"/>
      <c r="J208" s="188"/>
      <c r="K208" s="153">
        <v>25.74</v>
      </c>
      <c r="L208" s="188"/>
      <c r="M208" s="188"/>
      <c r="N208" s="188"/>
      <c r="O208" s="188"/>
      <c r="P208" s="188"/>
      <c r="Q208" s="188"/>
      <c r="R208" s="154"/>
      <c r="T208" s="155"/>
      <c r="U208" s="188"/>
      <c r="V208" s="188"/>
      <c r="W208" s="188"/>
      <c r="X208" s="188"/>
      <c r="Y208" s="188"/>
      <c r="Z208" s="188"/>
      <c r="AA208" s="156"/>
      <c r="AT208" s="157" t="s">
        <v>137</v>
      </c>
      <c r="AU208" s="157" t="s">
        <v>95</v>
      </c>
      <c r="AV208" s="10" t="s">
        <v>95</v>
      </c>
      <c r="AW208" s="10" t="s">
        <v>32</v>
      </c>
      <c r="AX208" s="10" t="s">
        <v>74</v>
      </c>
      <c r="AY208" s="157" t="s">
        <v>130</v>
      </c>
    </row>
    <row r="209" spans="2:51" s="10" customFormat="1" ht="31.5" customHeight="1">
      <c r="B209" s="150"/>
      <c r="C209" s="188"/>
      <c r="D209" s="188"/>
      <c r="E209" s="152" t="s">
        <v>5</v>
      </c>
      <c r="F209" s="270" t="s">
        <v>1597</v>
      </c>
      <c r="G209" s="271"/>
      <c r="H209" s="271"/>
      <c r="I209" s="271"/>
      <c r="J209" s="188"/>
      <c r="K209" s="153">
        <v>15.36</v>
      </c>
      <c r="L209" s="188"/>
      <c r="M209" s="188"/>
      <c r="N209" s="188"/>
      <c r="O209" s="188"/>
      <c r="P209" s="188"/>
      <c r="Q209" s="188"/>
      <c r="R209" s="154"/>
      <c r="T209" s="155"/>
      <c r="U209" s="188"/>
      <c r="V209" s="188"/>
      <c r="W209" s="188"/>
      <c r="X209" s="188"/>
      <c r="Y209" s="188"/>
      <c r="Z209" s="188"/>
      <c r="AA209" s="156"/>
      <c r="AT209" s="157" t="s">
        <v>137</v>
      </c>
      <c r="AU209" s="157" t="s">
        <v>95</v>
      </c>
      <c r="AV209" s="10" t="s">
        <v>95</v>
      </c>
      <c r="AW209" s="10" t="s">
        <v>32</v>
      </c>
      <c r="AX209" s="10" t="s">
        <v>74</v>
      </c>
      <c r="AY209" s="157" t="s">
        <v>130</v>
      </c>
    </row>
    <row r="210" spans="2:51" s="10" customFormat="1" ht="22.5" customHeight="1">
      <c r="B210" s="150"/>
      <c r="C210" s="188"/>
      <c r="D210" s="188"/>
      <c r="E210" s="152" t="s">
        <v>5</v>
      </c>
      <c r="F210" s="270" t="s">
        <v>1598</v>
      </c>
      <c r="G210" s="271"/>
      <c r="H210" s="271"/>
      <c r="I210" s="271"/>
      <c r="J210" s="188"/>
      <c r="K210" s="153">
        <v>17.64</v>
      </c>
      <c r="L210" s="188"/>
      <c r="M210" s="188"/>
      <c r="N210" s="188"/>
      <c r="O210" s="188"/>
      <c r="P210" s="188"/>
      <c r="Q210" s="188"/>
      <c r="R210" s="154"/>
      <c r="T210" s="155"/>
      <c r="U210" s="188"/>
      <c r="V210" s="188"/>
      <c r="W210" s="188"/>
      <c r="X210" s="188"/>
      <c r="Y210" s="188"/>
      <c r="Z210" s="188"/>
      <c r="AA210" s="156"/>
      <c r="AT210" s="157" t="s">
        <v>137</v>
      </c>
      <c r="AU210" s="157" t="s">
        <v>95</v>
      </c>
      <c r="AV210" s="10" t="s">
        <v>95</v>
      </c>
      <c r="AW210" s="10" t="s">
        <v>32</v>
      </c>
      <c r="AX210" s="10" t="s">
        <v>74</v>
      </c>
      <c r="AY210" s="157" t="s">
        <v>130</v>
      </c>
    </row>
    <row r="211" spans="2:51" s="10" customFormat="1" ht="22.5" customHeight="1">
      <c r="B211" s="150"/>
      <c r="C211" s="188"/>
      <c r="D211" s="188"/>
      <c r="E211" s="152" t="s">
        <v>5</v>
      </c>
      <c r="F211" s="270" t="s">
        <v>1599</v>
      </c>
      <c r="G211" s="271"/>
      <c r="H211" s="271"/>
      <c r="I211" s="271"/>
      <c r="J211" s="188"/>
      <c r="K211" s="153">
        <v>19.440000000000001</v>
      </c>
      <c r="L211" s="188"/>
      <c r="M211" s="188"/>
      <c r="N211" s="188"/>
      <c r="O211" s="188"/>
      <c r="P211" s="188"/>
      <c r="Q211" s="188"/>
      <c r="R211" s="154"/>
      <c r="T211" s="155"/>
      <c r="U211" s="188"/>
      <c r="V211" s="188"/>
      <c r="W211" s="188"/>
      <c r="X211" s="188"/>
      <c r="Y211" s="188"/>
      <c r="Z211" s="188"/>
      <c r="AA211" s="156"/>
      <c r="AT211" s="157" t="s">
        <v>137</v>
      </c>
      <c r="AU211" s="157" t="s">
        <v>95</v>
      </c>
      <c r="AV211" s="10" t="s">
        <v>95</v>
      </c>
      <c r="AW211" s="10" t="s">
        <v>32</v>
      </c>
      <c r="AX211" s="10" t="s">
        <v>74</v>
      </c>
      <c r="AY211" s="157" t="s">
        <v>130</v>
      </c>
    </row>
    <row r="212" spans="2:51" s="10" customFormat="1" ht="22.5" customHeight="1">
      <c r="B212" s="150"/>
      <c r="C212" s="188"/>
      <c r="D212" s="188"/>
      <c r="E212" s="152" t="s">
        <v>5</v>
      </c>
      <c r="F212" s="270" t="s">
        <v>5</v>
      </c>
      <c r="G212" s="271"/>
      <c r="H212" s="271"/>
      <c r="I212" s="271"/>
      <c r="J212" s="188"/>
      <c r="K212" s="153">
        <v>0</v>
      </c>
      <c r="L212" s="188"/>
      <c r="M212" s="188"/>
      <c r="N212" s="188"/>
      <c r="O212" s="188"/>
      <c r="P212" s="188"/>
      <c r="Q212" s="188"/>
      <c r="R212" s="154"/>
      <c r="T212" s="155"/>
      <c r="U212" s="188"/>
      <c r="V212" s="188"/>
      <c r="W212" s="188"/>
      <c r="X212" s="188"/>
      <c r="Y212" s="188"/>
      <c r="Z212" s="188"/>
      <c r="AA212" s="156"/>
      <c r="AT212" s="157" t="s">
        <v>137</v>
      </c>
      <c r="AU212" s="157" t="s">
        <v>95</v>
      </c>
      <c r="AV212" s="10" t="s">
        <v>95</v>
      </c>
      <c r="AW212" s="10" t="s">
        <v>6</v>
      </c>
      <c r="AX212" s="10" t="s">
        <v>74</v>
      </c>
      <c r="AY212" s="157" t="s">
        <v>130</v>
      </c>
    </row>
    <row r="213" spans="2:51" s="10" customFormat="1" ht="22.5" customHeight="1">
      <c r="B213" s="150"/>
      <c r="C213" s="188"/>
      <c r="D213" s="188"/>
      <c r="E213" s="152" t="s">
        <v>5</v>
      </c>
      <c r="F213" s="270" t="s">
        <v>1600</v>
      </c>
      <c r="G213" s="271"/>
      <c r="H213" s="271"/>
      <c r="I213" s="271"/>
      <c r="J213" s="188"/>
      <c r="K213" s="153">
        <v>5.72</v>
      </c>
      <c r="L213" s="188"/>
      <c r="M213" s="188"/>
      <c r="N213" s="188"/>
      <c r="O213" s="188"/>
      <c r="P213" s="188"/>
      <c r="Q213" s="188"/>
      <c r="R213" s="154"/>
      <c r="T213" s="155"/>
      <c r="U213" s="188"/>
      <c r="V213" s="188"/>
      <c r="W213" s="188"/>
      <c r="X213" s="188"/>
      <c r="Y213" s="188"/>
      <c r="Z213" s="188"/>
      <c r="AA213" s="156"/>
      <c r="AT213" s="157" t="s">
        <v>137</v>
      </c>
      <c r="AU213" s="157" t="s">
        <v>95</v>
      </c>
      <c r="AV213" s="10" t="s">
        <v>95</v>
      </c>
      <c r="AW213" s="10" t="s">
        <v>32</v>
      </c>
      <c r="AX213" s="10" t="s">
        <v>74</v>
      </c>
      <c r="AY213" s="157" t="s">
        <v>130</v>
      </c>
    </row>
    <row r="214" spans="2:51" s="10" customFormat="1" ht="22.5" customHeight="1">
      <c r="B214" s="150"/>
      <c r="C214" s="188"/>
      <c r="D214" s="188"/>
      <c r="E214" s="152" t="s">
        <v>5</v>
      </c>
      <c r="F214" s="270" t="s">
        <v>5</v>
      </c>
      <c r="G214" s="271"/>
      <c r="H214" s="271"/>
      <c r="I214" s="271"/>
      <c r="J214" s="188"/>
      <c r="K214" s="153">
        <v>0</v>
      </c>
      <c r="L214" s="188"/>
      <c r="M214" s="188"/>
      <c r="N214" s="188"/>
      <c r="O214" s="188"/>
      <c r="P214" s="188"/>
      <c r="Q214" s="188"/>
      <c r="R214" s="154"/>
      <c r="T214" s="155"/>
      <c r="U214" s="188"/>
      <c r="V214" s="188"/>
      <c r="W214" s="188"/>
      <c r="X214" s="188"/>
      <c r="Y214" s="188"/>
      <c r="Z214" s="188"/>
      <c r="AA214" s="156"/>
      <c r="AT214" s="157" t="s">
        <v>137</v>
      </c>
      <c r="AU214" s="157" t="s">
        <v>95</v>
      </c>
      <c r="AV214" s="10" t="s">
        <v>95</v>
      </c>
      <c r="AW214" s="10" t="s">
        <v>6</v>
      </c>
      <c r="AX214" s="10" t="s">
        <v>74</v>
      </c>
      <c r="AY214" s="157" t="s">
        <v>130</v>
      </c>
    </row>
    <row r="215" spans="2:51" s="10" customFormat="1" ht="22.5" customHeight="1">
      <c r="B215" s="150"/>
      <c r="C215" s="188"/>
      <c r="D215" s="188"/>
      <c r="E215" s="152" t="s">
        <v>5</v>
      </c>
      <c r="F215" s="270" t="s">
        <v>1601</v>
      </c>
      <c r="G215" s="271"/>
      <c r="H215" s="271"/>
      <c r="I215" s="271"/>
      <c r="J215" s="188"/>
      <c r="K215" s="153">
        <v>7.98</v>
      </c>
      <c r="L215" s="188"/>
      <c r="M215" s="188"/>
      <c r="N215" s="188"/>
      <c r="O215" s="188"/>
      <c r="P215" s="188"/>
      <c r="Q215" s="188"/>
      <c r="R215" s="154"/>
      <c r="T215" s="155"/>
      <c r="U215" s="188"/>
      <c r="V215" s="188"/>
      <c r="W215" s="188"/>
      <c r="X215" s="188"/>
      <c r="Y215" s="188"/>
      <c r="Z215" s="188"/>
      <c r="AA215" s="156"/>
      <c r="AT215" s="157" t="s">
        <v>137</v>
      </c>
      <c r="AU215" s="157" t="s">
        <v>95</v>
      </c>
      <c r="AV215" s="10" t="s">
        <v>95</v>
      </c>
      <c r="AW215" s="10" t="s">
        <v>32</v>
      </c>
      <c r="AX215" s="10" t="s">
        <v>74</v>
      </c>
      <c r="AY215" s="157" t="s">
        <v>130</v>
      </c>
    </row>
    <row r="216" spans="2:51" s="10" customFormat="1" ht="22.5" customHeight="1">
      <c r="B216" s="150"/>
      <c r="C216" s="188"/>
      <c r="D216" s="188"/>
      <c r="E216" s="152" t="s">
        <v>5</v>
      </c>
      <c r="F216" s="270" t="s">
        <v>1602</v>
      </c>
      <c r="G216" s="271"/>
      <c r="H216" s="271"/>
      <c r="I216" s="271"/>
      <c r="J216" s="188"/>
      <c r="K216" s="153">
        <v>6.36</v>
      </c>
      <c r="L216" s="188"/>
      <c r="M216" s="188"/>
      <c r="N216" s="188"/>
      <c r="O216" s="188"/>
      <c r="P216" s="188"/>
      <c r="Q216" s="188"/>
      <c r="R216" s="154"/>
      <c r="T216" s="155"/>
      <c r="U216" s="188"/>
      <c r="V216" s="188"/>
      <c r="W216" s="188"/>
      <c r="X216" s="188"/>
      <c r="Y216" s="188"/>
      <c r="Z216" s="188"/>
      <c r="AA216" s="156"/>
      <c r="AT216" s="157" t="s">
        <v>137</v>
      </c>
      <c r="AU216" s="157" t="s">
        <v>95</v>
      </c>
      <c r="AV216" s="10" t="s">
        <v>95</v>
      </c>
      <c r="AW216" s="10" t="s">
        <v>32</v>
      </c>
      <c r="AX216" s="10" t="s">
        <v>74</v>
      </c>
      <c r="AY216" s="157" t="s">
        <v>130</v>
      </c>
    </row>
    <row r="217" spans="2:51" s="10" customFormat="1" ht="22.5" customHeight="1">
      <c r="B217" s="150"/>
      <c r="C217" s="188"/>
      <c r="D217" s="188"/>
      <c r="E217" s="152" t="s">
        <v>5</v>
      </c>
      <c r="F217" s="270" t="s">
        <v>1603</v>
      </c>
      <c r="G217" s="271"/>
      <c r="H217" s="271"/>
      <c r="I217" s="271"/>
      <c r="J217" s="188"/>
      <c r="K217" s="153">
        <v>1.08</v>
      </c>
      <c r="L217" s="188"/>
      <c r="M217" s="188"/>
      <c r="N217" s="188"/>
      <c r="O217" s="188"/>
      <c r="P217" s="188"/>
      <c r="Q217" s="188"/>
      <c r="R217" s="154"/>
      <c r="T217" s="155"/>
      <c r="U217" s="188"/>
      <c r="V217" s="188"/>
      <c r="W217" s="188"/>
      <c r="X217" s="188"/>
      <c r="Y217" s="188"/>
      <c r="Z217" s="188"/>
      <c r="AA217" s="156"/>
      <c r="AT217" s="157" t="s">
        <v>137</v>
      </c>
      <c r="AU217" s="157" t="s">
        <v>95</v>
      </c>
      <c r="AV217" s="10" t="s">
        <v>95</v>
      </c>
      <c r="AW217" s="10" t="s">
        <v>32</v>
      </c>
      <c r="AX217" s="10" t="s">
        <v>74</v>
      </c>
      <c r="AY217" s="157" t="s">
        <v>130</v>
      </c>
    </row>
    <row r="218" spans="2:51" s="10" customFormat="1" ht="22.5" customHeight="1">
      <c r="B218" s="150"/>
      <c r="C218" s="188"/>
      <c r="D218" s="188"/>
      <c r="E218" s="152" t="s">
        <v>5</v>
      </c>
      <c r="F218" s="270" t="s">
        <v>1604</v>
      </c>
      <c r="G218" s="271"/>
      <c r="H218" s="271"/>
      <c r="I218" s="271"/>
      <c r="J218" s="188"/>
      <c r="K218" s="153">
        <v>2.7</v>
      </c>
      <c r="L218" s="188"/>
      <c r="M218" s="188"/>
      <c r="N218" s="188"/>
      <c r="O218" s="188"/>
      <c r="P218" s="188"/>
      <c r="Q218" s="188"/>
      <c r="R218" s="154"/>
      <c r="T218" s="155"/>
      <c r="U218" s="188"/>
      <c r="V218" s="188"/>
      <c r="W218" s="188"/>
      <c r="X218" s="188"/>
      <c r="Y218" s="188"/>
      <c r="Z218" s="188"/>
      <c r="AA218" s="156"/>
      <c r="AT218" s="157" t="s">
        <v>137</v>
      </c>
      <c r="AU218" s="157" t="s">
        <v>95</v>
      </c>
      <c r="AV218" s="10" t="s">
        <v>95</v>
      </c>
      <c r="AW218" s="10" t="s">
        <v>32</v>
      </c>
      <c r="AX218" s="10" t="s">
        <v>74</v>
      </c>
      <c r="AY218" s="157" t="s">
        <v>130</v>
      </c>
    </row>
    <row r="219" spans="2:51" s="10" customFormat="1" ht="22.5" customHeight="1">
      <c r="B219" s="150"/>
      <c r="C219" s="188"/>
      <c r="D219" s="188"/>
      <c r="E219" s="152" t="s">
        <v>5</v>
      </c>
      <c r="F219" s="270" t="s">
        <v>1605</v>
      </c>
      <c r="G219" s="271"/>
      <c r="H219" s="271"/>
      <c r="I219" s="271"/>
      <c r="J219" s="188"/>
      <c r="K219" s="153">
        <v>2.7</v>
      </c>
      <c r="L219" s="188"/>
      <c r="M219" s="188"/>
      <c r="N219" s="188"/>
      <c r="O219" s="188"/>
      <c r="P219" s="188"/>
      <c r="Q219" s="188"/>
      <c r="R219" s="154"/>
      <c r="T219" s="155"/>
      <c r="U219" s="188"/>
      <c r="V219" s="188"/>
      <c r="W219" s="188"/>
      <c r="X219" s="188"/>
      <c r="Y219" s="188"/>
      <c r="Z219" s="188"/>
      <c r="AA219" s="156"/>
      <c r="AT219" s="157" t="s">
        <v>137</v>
      </c>
      <c r="AU219" s="157" t="s">
        <v>95</v>
      </c>
      <c r="AV219" s="10" t="s">
        <v>95</v>
      </c>
      <c r="AW219" s="10" t="s">
        <v>32</v>
      </c>
      <c r="AX219" s="10" t="s">
        <v>74</v>
      </c>
      <c r="AY219" s="157" t="s">
        <v>130</v>
      </c>
    </row>
    <row r="220" spans="2:51" s="10" customFormat="1" ht="22.5" customHeight="1">
      <c r="B220" s="150"/>
      <c r="C220" s="188"/>
      <c r="D220" s="188"/>
      <c r="E220" s="152" t="s">
        <v>5</v>
      </c>
      <c r="F220" s="270" t="s">
        <v>1606</v>
      </c>
      <c r="G220" s="271"/>
      <c r="H220" s="271"/>
      <c r="I220" s="271"/>
      <c r="J220" s="188"/>
      <c r="K220" s="153">
        <v>0.98</v>
      </c>
      <c r="L220" s="188"/>
      <c r="M220" s="188"/>
      <c r="N220" s="188"/>
      <c r="O220" s="188"/>
      <c r="P220" s="188"/>
      <c r="Q220" s="188"/>
      <c r="R220" s="154"/>
      <c r="T220" s="155"/>
      <c r="U220" s="188"/>
      <c r="V220" s="188"/>
      <c r="W220" s="188"/>
      <c r="X220" s="188"/>
      <c r="Y220" s="188"/>
      <c r="Z220" s="188"/>
      <c r="AA220" s="156"/>
      <c r="AT220" s="157" t="s">
        <v>137</v>
      </c>
      <c r="AU220" s="157" t="s">
        <v>95</v>
      </c>
      <c r="AV220" s="10" t="s">
        <v>95</v>
      </c>
      <c r="AW220" s="10" t="s">
        <v>32</v>
      </c>
      <c r="AX220" s="10" t="s">
        <v>74</v>
      </c>
      <c r="AY220" s="157" t="s">
        <v>130</v>
      </c>
    </row>
    <row r="221" spans="2:51" s="10" customFormat="1" ht="22.5" customHeight="1">
      <c r="B221" s="150"/>
      <c r="C221" s="188"/>
      <c r="D221" s="188"/>
      <c r="E221" s="152" t="s">
        <v>5</v>
      </c>
      <c r="F221" s="270" t="s">
        <v>1607</v>
      </c>
      <c r="G221" s="271"/>
      <c r="H221" s="271"/>
      <c r="I221" s="271"/>
      <c r="J221" s="188"/>
      <c r="K221" s="153">
        <v>0.98</v>
      </c>
      <c r="L221" s="188"/>
      <c r="M221" s="188"/>
      <c r="N221" s="188"/>
      <c r="O221" s="188"/>
      <c r="P221" s="188"/>
      <c r="Q221" s="188"/>
      <c r="R221" s="154"/>
      <c r="T221" s="155"/>
      <c r="U221" s="188"/>
      <c r="V221" s="188"/>
      <c r="W221" s="188"/>
      <c r="X221" s="188"/>
      <c r="Y221" s="188"/>
      <c r="Z221" s="188"/>
      <c r="AA221" s="156"/>
      <c r="AT221" s="157" t="s">
        <v>137</v>
      </c>
      <c r="AU221" s="157" t="s">
        <v>95</v>
      </c>
      <c r="AV221" s="10" t="s">
        <v>95</v>
      </c>
      <c r="AW221" s="10" t="s">
        <v>32</v>
      </c>
      <c r="AX221" s="10" t="s">
        <v>74</v>
      </c>
      <c r="AY221" s="157" t="s">
        <v>130</v>
      </c>
    </row>
    <row r="222" spans="2:51" s="10" customFormat="1" ht="22.5" customHeight="1">
      <c r="B222" s="150"/>
      <c r="C222" s="188"/>
      <c r="D222" s="188"/>
      <c r="E222" s="152" t="s">
        <v>5</v>
      </c>
      <c r="F222" s="270" t="s">
        <v>1608</v>
      </c>
      <c r="G222" s="271"/>
      <c r="H222" s="271"/>
      <c r="I222" s="271"/>
      <c r="J222" s="188"/>
      <c r="K222" s="153">
        <v>0.98</v>
      </c>
      <c r="L222" s="188"/>
      <c r="M222" s="188"/>
      <c r="N222" s="188"/>
      <c r="O222" s="188"/>
      <c r="P222" s="188"/>
      <c r="Q222" s="188"/>
      <c r="R222" s="154"/>
      <c r="T222" s="155"/>
      <c r="U222" s="188"/>
      <c r="V222" s="188"/>
      <c r="W222" s="188"/>
      <c r="X222" s="188"/>
      <c r="Y222" s="188"/>
      <c r="Z222" s="188"/>
      <c r="AA222" s="156"/>
      <c r="AT222" s="157" t="s">
        <v>137</v>
      </c>
      <c r="AU222" s="157" t="s">
        <v>95</v>
      </c>
      <c r="AV222" s="10" t="s">
        <v>95</v>
      </c>
      <c r="AW222" s="10" t="s">
        <v>32</v>
      </c>
      <c r="AX222" s="10" t="s">
        <v>74</v>
      </c>
      <c r="AY222" s="157" t="s">
        <v>130</v>
      </c>
    </row>
    <row r="223" spans="2:51" s="10" customFormat="1" ht="22.5" customHeight="1">
      <c r="B223" s="150"/>
      <c r="C223" s="188"/>
      <c r="D223" s="188"/>
      <c r="E223" s="152" t="s">
        <v>5</v>
      </c>
      <c r="F223" s="270" t="s">
        <v>5</v>
      </c>
      <c r="G223" s="271"/>
      <c r="H223" s="271"/>
      <c r="I223" s="271"/>
      <c r="J223" s="188"/>
      <c r="K223" s="153">
        <v>0</v>
      </c>
      <c r="L223" s="188"/>
      <c r="M223" s="188"/>
      <c r="N223" s="188"/>
      <c r="O223" s="188"/>
      <c r="P223" s="188"/>
      <c r="Q223" s="188"/>
      <c r="R223" s="154"/>
      <c r="T223" s="155"/>
      <c r="U223" s="188"/>
      <c r="V223" s="188"/>
      <c r="W223" s="188"/>
      <c r="X223" s="188"/>
      <c r="Y223" s="188"/>
      <c r="Z223" s="188"/>
      <c r="AA223" s="156"/>
      <c r="AT223" s="157" t="s">
        <v>137</v>
      </c>
      <c r="AU223" s="157" t="s">
        <v>95</v>
      </c>
      <c r="AV223" s="10" t="s">
        <v>95</v>
      </c>
      <c r="AW223" s="10" t="s">
        <v>6</v>
      </c>
      <c r="AX223" s="10" t="s">
        <v>74</v>
      </c>
      <c r="AY223" s="157" t="s">
        <v>130</v>
      </c>
    </row>
    <row r="224" spans="2:51" s="10" customFormat="1" ht="31.5" customHeight="1">
      <c r="B224" s="150"/>
      <c r="C224" s="188"/>
      <c r="D224" s="188"/>
      <c r="E224" s="152" t="s">
        <v>5</v>
      </c>
      <c r="F224" s="270" t="s">
        <v>1609</v>
      </c>
      <c r="G224" s="271"/>
      <c r="H224" s="271"/>
      <c r="I224" s="271"/>
      <c r="J224" s="188"/>
      <c r="K224" s="153">
        <v>50.8</v>
      </c>
      <c r="L224" s="188"/>
      <c r="M224" s="188"/>
      <c r="N224" s="188"/>
      <c r="O224" s="188"/>
      <c r="P224" s="188"/>
      <c r="Q224" s="188"/>
      <c r="R224" s="154"/>
      <c r="T224" s="155"/>
      <c r="U224" s="188"/>
      <c r="V224" s="188"/>
      <c r="W224" s="188"/>
      <c r="X224" s="188"/>
      <c r="Y224" s="188"/>
      <c r="Z224" s="188"/>
      <c r="AA224" s="156"/>
      <c r="AT224" s="157" t="s">
        <v>137</v>
      </c>
      <c r="AU224" s="157" t="s">
        <v>95</v>
      </c>
      <c r="AV224" s="10" t="s">
        <v>95</v>
      </c>
      <c r="AW224" s="10" t="s">
        <v>32</v>
      </c>
      <c r="AX224" s="10" t="s">
        <v>74</v>
      </c>
      <c r="AY224" s="157" t="s">
        <v>130</v>
      </c>
    </row>
    <row r="225" spans="2:65" s="10" customFormat="1" ht="31.5" customHeight="1">
      <c r="B225" s="150"/>
      <c r="C225" s="188"/>
      <c r="D225" s="188"/>
      <c r="E225" s="152" t="s">
        <v>5</v>
      </c>
      <c r="F225" s="270" t="s">
        <v>1610</v>
      </c>
      <c r="G225" s="271"/>
      <c r="H225" s="271"/>
      <c r="I225" s="271"/>
      <c r="J225" s="188"/>
      <c r="K225" s="153">
        <v>37.04</v>
      </c>
      <c r="L225" s="188"/>
      <c r="M225" s="188"/>
      <c r="N225" s="188"/>
      <c r="O225" s="188"/>
      <c r="P225" s="188"/>
      <c r="Q225" s="188"/>
      <c r="R225" s="154"/>
      <c r="T225" s="155"/>
      <c r="U225" s="188"/>
      <c r="V225" s="188"/>
      <c r="W225" s="188"/>
      <c r="X225" s="188"/>
      <c r="Y225" s="188"/>
      <c r="Z225" s="188"/>
      <c r="AA225" s="156"/>
      <c r="AT225" s="157" t="s">
        <v>137</v>
      </c>
      <c r="AU225" s="157" t="s">
        <v>95</v>
      </c>
      <c r="AV225" s="10" t="s">
        <v>95</v>
      </c>
      <c r="AW225" s="10" t="s">
        <v>32</v>
      </c>
      <c r="AX225" s="10" t="s">
        <v>74</v>
      </c>
      <c r="AY225" s="157" t="s">
        <v>130</v>
      </c>
    </row>
    <row r="226" spans="2:65" s="10" customFormat="1" ht="44.25" customHeight="1">
      <c r="B226" s="150"/>
      <c r="C226" s="188"/>
      <c r="D226" s="188"/>
      <c r="E226" s="152" t="s">
        <v>5</v>
      </c>
      <c r="F226" s="270" t="s">
        <v>1611</v>
      </c>
      <c r="G226" s="271"/>
      <c r="H226" s="271"/>
      <c r="I226" s="271"/>
      <c r="J226" s="188"/>
      <c r="K226" s="153">
        <v>22.7</v>
      </c>
      <c r="L226" s="188"/>
      <c r="M226" s="188"/>
      <c r="N226" s="188"/>
      <c r="O226" s="188"/>
      <c r="P226" s="188"/>
      <c r="Q226" s="188"/>
      <c r="R226" s="154"/>
      <c r="T226" s="155"/>
      <c r="U226" s="188"/>
      <c r="V226" s="188"/>
      <c r="W226" s="188"/>
      <c r="X226" s="188"/>
      <c r="Y226" s="188"/>
      <c r="Z226" s="188"/>
      <c r="AA226" s="156"/>
      <c r="AT226" s="157" t="s">
        <v>137</v>
      </c>
      <c r="AU226" s="157" t="s">
        <v>95</v>
      </c>
      <c r="AV226" s="10" t="s">
        <v>95</v>
      </c>
      <c r="AW226" s="10" t="s">
        <v>32</v>
      </c>
      <c r="AX226" s="10" t="s">
        <v>74</v>
      </c>
      <c r="AY226" s="157" t="s">
        <v>130</v>
      </c>
    </row>
    <row r="227" spans="2:65" s="10" customFormat="1" ht="22.5" customHeight="1">
      <c r="B227" s="150"/>
      <c r="C227" s="188"/>
      <c r="D227" s="188"/>
      <c r="E227" s="152" t="s">
        <v>5</v>
      </c>
      <c r="F227" s="270" t="s">
        <v>5</v>
      </c>
      <c r="G227" s="271"/>
      <c r="H227" s="271"/>
      <c r="I227" s="271"/>
      <c r="J227" s="188"/>
      <c r="K227" s="153">
        <v>0</v>
      </c>
      <c r="L227" s="188"/>
      <c r="M227" s="188"/>
      <c r="N227" s="188"/>
      <c r="O227" s="188"/>
      <c r="P227" s="188"/>
      <c r="Q227" s="188"/>
      <c r="R227" s="154"/>
      <c r="T227" s="155"/>
      <c r="U227" s="188"/>
      <c r="V227" s="188"/>
      <c r="W227" s="188"/>
      <c r="X227" s="188"/>
      <c r="Y227" s="188"/>
      <c r="Z227" s="188"/>
      <c r="AA227" s="156"/>
      <c r="AT227" s="157" t="s">
        <v>137</v>
      </c>
      <c r="AU227" s="157" t="s">
        <v>95</v>
      </c>
      <c r="AV227" s="10" t="s">
        <v>95</v>
      </c>
      <c r="AW227" s="10" t="s">
        <v>6</v>
      </c>
      <c r="AX227" s="10" t="s">
        <v>74</v>
      </c>
      <c r="AY227" s="157" t="s">
        <v>130</v>
      </c>
    </row>
    <row r="228" spans="2:65" s="10" customFormat="1" ht="31.5" customHeight="1">
      <c r="B228" s="150"/>
      <c r="C228" s="188"/>
      <c r="D228" s="188"/>
      <c r="E228" s="152" t="s">
        <v>5</v>
      </c>
      <c r="F228" s="270" t="s">
        <v>1612</v>
      </c>
      <c r="G228" s="271"/>
      <c r="H228" s="271"/>
      <c r="I228" s="271"/>
      <c r="J228" s="188"/>
      <c r="K228" s="153">
        <v>10.220000000000001</v>
      </c>
      <c r="L228" s="188"/>
      <c r="M228" s="188"/>
      <c r="N228" s="188"/>
      <c r="O228" s="188"/>
      <c r="P228" s="188"/>
      <c r="Q228" s="188"/>
      <c r="R228" s="154"/>
      <c r="T228" s="155"/>
      <c r="U228" s="188"/>
      <c r="V228" s="188"/>
      <c r="W228" s="188"/>
      <c r="X228" s="188"/>
      <c r="Y228" s="188"/>
      <c r="Z228" s="188"/>
      <c r="AA228" s="156"/>
      <c r="AT228" s="157" t="s">
        <v>137</v>
      </c>
      <c r="AU228" s="157" t="s">
        <v>95</v>
      </c>
      <c r="AV228" s="10" t="s">
        <v>95</v>
      </c>
      <c r="AW228" s="10" t="s">
        <v>32</v>
      </c>
      <c r="AX228" s="10" t="s">
        <v>74</v>
      </c>
      <c r="AY228" s="157" t="s">
        <v>130</v>
      </c>
    </row>
    <row r="229" spans="2:65" s="10" customFormat="1" ht="44.25" customHeight="1">
      <c r="B229" s="150"/>
      <c r="C229" s="188"/>
      <c r="D229" s="188"/>
      <c r="E229" s="152" t="s">
        <v>5</v>
      </c>
      <c r="F229" s="270" t="s">
        <v>1613</v>
      </c>
      <c r="G229" s="271"/>
      <c r="H229" s="271"/>
      <c r="I229" s="271"/>
      <c r="J229" s="188"/>
      <c r="K229" s="153">
        <v>34.96</v>
      </c>
      <c r="L229" s="188"/>
      <c r="M229" s="188"/>
      <c r="N229" s="188"/>
      <c r="O229" s="188"/>
      <c r="P229" s="188"/>
      <c r="Q229" s="188"/>
      <c r="R229" s="154"/>
      <c r="T229" s="155"/>
      <c r="U229" s="188"/>
      <c r="V229" s="188"/>
      <c r="W229" s="188"/>
      <c r="X229" s="188"/>
      <c r="Y229" s="188"/>
      <c r="Z229" s="188"/>
      <c r="AA229" s="156"/>
      <c r="AT229" s="157" t="s">
        <v>137</v>
      </c>
      <c r="AU229" s="157" t="s">
        <v>95</v>
      </c>
      <c r="AV229" s="10" t="s">
        <v>95</v>
      </c>
      <c r="AW229" s="10" t="s">
        <v>32</v>
      </c>
      <c r="AX229" s="10" t="s">
        <v>74</v>
      </c>
      <c r="AY229" s="157" t="s">
        <v>130</v>
      </c>
    </row>
    <row r="230" spans="2:65" s="10" customFormat="1" ht="22.5" customHeight="1">
      <c r="B230" s="150"/>
      <c r="C230" s="188"/>
      <c r="D230" s="188"/>
      <c r="E230" s="152" t="s">
        <v>5</v>
      </c>
      <c r="F230" s="270" t="s">
        <v>1614</v>
      </c>
      <c r="G230" s="271"/>
      <c r="H230" s="271"/>
      <c r="I230" s="271"/>
      <c r="J230" s="188"/>
      <c r="K230" s="153">
        <v>5.58</v>
      </c>
      <c r="L230" s="188"/>
      <c r="M230" s="188"/>
      <c r="N230" s="188"/>
      <c r="O230" s="188"/>
      <c r="P230" s="188"/>
      <c r="Q230" s="188"/>
      <c r="R230" s="154"/>
      <c r="T230" s="155"/>
      <c r="U230" s="188"/>
      <c r="V230" s="188"/>
      <c r="W230" s="188"/>
      <c r="X230" s="188"/>
      <c r="Y230" s="188"/>
      <c r="Z230" s="188"/>
      <c r="AA230" s="156"/>
      <c r="AT230" s="157" t="s">
        <v>137</v>
      </c>
      <c r="AU230" s="157" t="s">
        <v>95</v>
      </c>
      <c r="AV230" s="10" t="s">
        <v>95</v>
      </c>
      <c r="AW230" s="10" t="s">
        <v>32</v>
      </c>
      <c r="AX230" s="10" t="s">
        <v>74</v>
      </c>
      <c r="AY230" s="157" t="s">
        <v>130</v>
      </c>
    </row>
    <row r="231" spans="2:65" s="10" customFormat="1" ht="22.5" customHeight="1">
      <c r="B231" s="150"/>
      <c r="C231" s="188"/>
      <c r="D231" s="188"/>
      <c r="E231" s="152" t="s">
        <v>5</v>
      </c>
      <c r="F231" s="270" t="s">
        <v>5</v>
      </c>
      <c r="G231" s="271"/>
      <c r="H231" s="271"/>
      <c r="I231" s="271"/>
      <c r="J231" s="188"/>
      <c r="K231" s="153">
        <v>0</v>
      </c>
      <c r="L231" s="188"/>
      <c r="M231" s="188"/>
      <c r="N231" s="188"/>
      <c r="O231" s="188"/>
      <c r="P231" s="188"/>
      <c r="Q231" s="188"/>
      <c r="R231" s="154"/>
      <c r="T231" s="155"/>
      <c r="U231" s="188"/>
      <c r="V231" s="188"/>
      <c r="W231" s="188"/>
      <c r="X231" s="188"/>
      <c r="Y231" s="188"/>
      <c r="Z231" s="188"/>
      <c r="AA231" s="156"/>
      <c r="AT231" s="157" t="s">
        <v>137</v>
      </c>
      <c r="AU231" s="157" t="s">
        <v>95</v>
      </c>
      <c r="AV231" s="10" t="s">
        <v>95</v>
      </c>
      <c r="AW231" s="10" t="s">
        <v>6</v>
      </c>
      <c r="AX231" s="10" t="s">
        <v>74</v>
      </c>
      <c r="AY231" s="157" t="s">
        <v>130</v>
      </c>
    </row>
    <row r="232" spans="2:65" s="10" customFormat="1" ht="31.5" customHeight="1">
      <c r="B232" s="150"/>
      <c r="C232" s="188"/>
      <c r="D232" s="188"/>
      <c r="E232" s="152" t="s">
        <v>5</v>
      </c>
      <c r="F232" s="270" t="s">
        <v>1615</v>
      </c>
      <c r="G232" s="271"/>
      <c r="H232" s="271"/>
      <c r="I232" s="271"/>
      <c r="J232" s="188"/>
      <c r="K232" s="153">
        <v>17.8</v>
      </c>
      <c r="L232" s="188"/>
      <c r="M232" s="188"/>
      <c r="N232" s="188"/>
      <c r="O232" s="188"/>
      <c r="P232" s="188"/>
      <c r="Q232" s="188"/>
      <c r="R232" s="154"/>
      <c r="T232" s="155"/>
      <c r="U232" s="188"/>
      <c r="V232" s="188"/>
      <c r="W232" s="188"/>
      <c r="X232" s="188"/>
      <c r="Y232" s="188"/>
      <c r="Z232" s="188"/>
      <c r="AA232" s="156"/>
      <c r="AT232" s="157" t="s">
        <v>137</v>
      </c>
      <c r="AU232" s="157" t="s">
        <v>95</v>
      </c>
      <c r="AV232" s="10" t="s">
        <v>95</v>
      </c>
      <c r="AW232" s="10" t="s">
        <v>32</v>
      </c>
      <c r="AX232" s="10" t="s">
        <v>74</v>
      </c>
      <c r="AY232" s="157" t="s">
        <v>130</v>
      </c>
    </row>
    <row r="233" spans="2:65" s="10" customFormat="1" ht="44.25" customHeight="1">
      <c r="B233" s="150"/>
      <c r="C233" s="188"/>
      <c r="D233" s="188"/>
      <c r="E233" s="152" t="s">
        <v>5</v>
      </c>
      <c r="F233" s="270" t="s">
        <v>1616</v>
      </c>
      <c r="G233" s="271"/>
      <c r="H233" s="271"/>
      <c r="I233" s="271"/>
      <c r="J233" s="188"/>
      <c r="K233" s="153">
        <v>17.260000000000002</v>
      </c>
      <c r="L233" s="188"/>
      <c r="M233" s="188"/>
      <c r="N233" s="188"/>
      <c r="O233" s="188"/>
      <c r="P233" s="188"/>
      <c r="Q233" s="188"/>
      <c r="R233" s="154"/>
      <c r="T233" s="155"/>
      <c r="U233" s="188"/>
      <c r="V233" s="188"/>
      <c r="W233" s="188"/>
      <c r="X233" s="188"/>
      <c r="Y233" s="188"/>
      <c r="Z233" s="188"/>
      <c r="AA233" s="156"/>
      <c r="AT233" s="157" t="s">
        <v>137</v>
      </c>
      <c r="AU233" s="157" t="s">
        <v>95</v>
      </c>
      <c r="AV233" s="10" t="s">
        <v>95</v>
      </c>
      <c r="AW233" s="10" t="s">
        <v>32</v>
      </c>
      <c r="AX233" s="10" t="s">
        <v>74</v>
      </c>
      <c r="AY233" s="157" t="s">
        <v>130</v>
      </c>
    </row>
    <row r="234" spans="2:65" s="10" customFormat="1" ht="44.25" customHeight="1">
      <c r="B234" s="150"/>
      <c r="C234" s="188"/>
      <c r="D234" s="188"/>
      <c r="E234" s="152" t="s">
        <v>5</v>
      </c>
      <c r="F234" s="270" t="s">
        <v>1617</v>
      </c>
      <c r="G234" s="271"/>
      <c r="H234" s="271"/>
      <c r="I234" s="271"/>
      <c r="J234" s="188"/>
      <c r="K234" s="153">
        <v>18.5</v>
      </c>
      <c r="L234" s="188"/>
      <c r="M234" s="188"/>
      <c r="N234" s="188"/>
      <c r="O234" s="188"/>
      <c r="P234" s="188"/>
      <c r="Q234" s="188"/>
      <c r="R234" s="154"/>
      <c r="T234" s="155"/>
      <c r="U234" s="188"/>
      <c r="V234" s="188"/>
      <c r="W234" s="188"/>
      <c r="X234" s="188"/>
      <c r="Y234" s="188"/>
      <c r="Z234" s="188"/>
      <c r="AA234" s="156"/>
      <c r="AT234" s="157" t="s">
        <v>137</v>
      </c>
      <c r="AU234" s="157" t="s">
        <v>95</v>
      </c>
      <c r="AV234" s="10" t="s">
        <v>95</v>
      </c>
      <c r="AW234" s="10" t="s">
        <v>32</v>
      </c>
      <c r="AX234" s="10" t="s">
        <v>74</v>
      </c>
      <c r="AY234" s="157" t="s">
        <v>130</v>
      </c>
    </row>
    <row r="235" spans="2:65" s="10" customFormat="1" ht="22.5" customHeight="1">
      <c r="B235" s="150"/>
      <c r="C235" s="188"/>
      <c r="D235" s="188"/>
      <c r="E235" s="152" t="s">
        <v>5</v>
      </c>
      <c r="F235" s="270" t="s">
        <v>5</v>
      </c>
      <c r="G235" s="271"/>
      <c r="H235" s="271"/>
      <c r="I235" s="271"/>
      <c r="J235" s="188"/>
      <c r="K235" s="153">
        <v>0</v>
      </c>
      <c r="L235" s="188"/>
      <c r="M235" s="188"/>
      <c r="N235" s="188"/>
      <c r="O235" s="188"/>
      <c r="P235" s="188"/>
      <c r="Q235" s="188"/>
      <c r="R235" s="154"/>
      <c r="T235" s="155"/>
      <c r="U235" s="188"/>
      <c r="V235" s="188"/>
      <c r="W235" s="188"/>
      <c r="X235" s="188"/>
      <c r="Y235" s="188"/>
      <c r="Z235" s="188"/>
      <c r="AA235" s="156"/>
      <c r="AT235" s="157" t="s">
        <v>137</v>
      </c>
      <c r="AU235" s="157" t="s">
        <v>95</v>
      </c>
      <c r="AV235" s="10" t="s">
        <v>95</v>
      </c>
      <c r="AW235" s="10" t="s">
        <v>6</v>
      </c>
      <c r="AX235" s="10" t="s">
        <v>74</v>
      </c>
      <c r="AY235" s="157" t="s">
        <v>130</v>
      </c>
    </row>
    <row r="236" spans="2:65" s="11" customFormat="1" ht="22.5" customHeight="1">
      <c r="B236" s="158"/>
      <c r="C236" s="187"/>
      <c r="D236" s="187"/>
      <c r="E236" s="197" t="s">
        <v>5</v>
      </c>
      <c r="F236" s="274" t="s">
        <v>141</v>
      </c>
      <c r="G236" s="275"/>
      <c r="H236" s="275"/>
      <c r="I236" s="275"/>
      <c r="J236" s="187"/>
      <c r="K236" s="161">
        <v>333.98</v>
      </c>
      <c r="L236" s="187"/>
      <c r="M236" s="187"/>
      <c r="N236" s="187"/>
      <c r="O236" s="187"/>
      <c r="P236" s="187"/>
      <c r="Q236" s="187"/>
      <c r="R236" s="162"/>
      <c r="T236" s="163"/>
      <c r="U236" s="187"/>
      <c r="V236" s="187"/>
      <c r="W236" s="187"/>
      <c r="X236" s="187"/>
      <c r="Y236" s="187"/>
      <c r="Z236" s="187"/>
      <c r="AA236" s="164"/>
      <c r="AT236" s="165" t="s">
        <v>137</v>
      </c>
      <c r="AU236" s="165" t="s">
        <v>95</v>
      </c>
      <c r="AV236" s="11" t="s">
        <v>135</v>
      </c>
      <c r="AW236" s="11" t="s">
        <v>32</v>
      </c>
      <c r="AX236" s="11" t="s">
        <v>80</v>
      </c>
      <c r="AY236" s="165" t="s">
        <v>130</v>
      </c>
    </row>
    <row r="237" spans="2:65" s="1" customFormat="1" ht="31.5" customHeight="1">
      <c r="B237" s="140"/>
      <c r="C237" s="141" t="s">
        <v>175</v>
      </c>
      <c r="D237" s="141" t="s">
        <v>131</v>
      </c>
      <c r="E237" s="142" t="s">
        <v>1618</v>
      </c>
      <c r="F237" s="260" t="s">
        <v>1619</v>
      </c>
      <c r="G237" s="260"/>
      <c r="H237" s="260"/>
      <c r="I237" s="260"/>
      <c r="J237" s="143" t="s">
        <v>134</v>
      </c>
      <c r="K237" s="144">
        <v>52.484999999999999</v>
      </c>
      <c r="L237" s="261">
        <v>0</v>
      </c>
      <c r="M237" s="261"/>
      <c r="N237" s="262">
        <f>ROUND(L237*K237,2)</f>
        <v>0</v>
      </c>
      <c r="O237" s="262"/>
      <c r="P237" s="262"/>
      <c r="Q237" s="262"/>
      <c r="R237" s="145"/>
      <c r="T237" s="146" t="s">
        <v>5</v>
      </c>
      <c r="U237" s="43" t="s">
        <v>39</v>
      </c>
      <c r="V237" s="147">
        <v>0</v>
      </c>
      <c r="W237" s="147">
        <f>V237*K237</f>
        <v>0</v>
      </c>
      <c r="X237" s="147">
        <v>0</v>
      </c>
      <c r="Y237" s="147">
        <f>X237*K237</f>
        <v>0</v>
      </c>
      <c r="Z237" s="147">
        <v>0</v>
      </c>
      <c r="AA237" s="148">
        <f>Z237*K237</f>
        <v>0</v>
      </c>
      <c r="AR237" s="20" t="s">
        <v>135</v>
      </c>
      <c r="AT237" s="20" t="s">
        <v>131</v>
      </c>
      <c r="AU237" s="20" t="s">
        <v>95</v>
      </c>
      <c r="AY237" s="20" t="s">
        <v>130</v>
      </c>
      <c r="BE237" s="149">
        <f>IF(U237="základní",N237,0)</f>
        <v>0</v>
      </c>
      <c r="BF237" s="149">
        <f>IF(U237="snížená",N237,0)</f>
        <v>0</v>
      </c>
      <c r="BG237" s="149">
        <f>IF(U237="zákl. přenesená",N237,0)</f>
        <v>0</v>
      </c>
      <c r="BH237" s="149">
        <f>IF(U237="sníž. přenesená",N237,0)</f>
        <v>0</v>
      </c>
      <c r="BI237" s="149">
        <f>IF(U237="nulová",N237,0)</f>
        <v>0</v>
      </c>
      <c r="BJ237" s="20" t="s">
        <v>80</v>
      </c>
      <c r="BK237" s="149">
        <f>ROUND(L237*K237,2)</f>
        <v>0</v>
      </c>
      <c r="BL237" s="20" t="s">
        <v>135</v>
      </c>
      <c r="BM237" s="20" t="s">
        <v>211</v>
      </c>
    </row>
    <row r="238" spans="2:65" s="10" customFormat="1" ht="44.25" customHeight="1">
      <c r="B238" s="150"/>
      <c r="C238" s="188"/>
      <c r="D238" s="188"/>
      <c r="E238" s="152" t="s">
        <v>5</v>
      </c>
      <c r="F238" s="263" t="s">
        <v>1620</v>
      </c>
      <c r="G238" s="264"/>
      <c r="H238" s="264"/>
      <c r="I238" s="264"/>
      <c r="J238" s="188"/>
      <c r="K238" s="153">
        <v>22.52</v>
      </c>
      <c r="L238" s="188"/>
      <c r="M238" s="188"/>
      <c r="N238" s="188"/>
      <c r="O238" s="188"/>
      <c r="P238" s="188"/>
      <c r="Q238" s="188"/>
      <c r="R238" s="154"/>
      <c r="T238" s="155"/>
      <c r="U238" s="188"/>
      <c r="V238" s="188"/>
      <c r="W238" s="188"/>
      <c r="X238" s="188"/>
      <c r="Y238" s="188"/>
      <c r="Z238" s="188"/>
      <c r="AA238" s="156"/>
      <c r="AT238" s="157" t="s">
        <v>137</v>
      </c>
      <c r="AU238" s="157" t="s">
        <v>95</v>
      </c>
      <c r="AV238" s="10" t="s">
        <v>95</v>
      </c>
      <c r="AW238" s="10" t="s">
        <v>32</v>
      </c>
      <c r="AX238" s="10" t="s">
        <v>74</v>
      </c>
      <c r="AY238" s="157" t="s">
        <v>130</v>
      </c>
    </row>
    <row r="239" spans="2:65" s="10" customFormat="1" ht="44.25" customHeight="1">
      <c r="B239" s="150"/>
      <c r="C239" s="188"/>
      <c r="D239" s="188"/>
      <c r="E239" s="152" t="s">
        <v>5</v>
      </c>
      <c r="F239" s="270" t="s">
        <v>1621</v>
      </c>
      <c r="G239" s="271"/>
      <c r="H239" s="271"/>
      <c r="I239" s="271"/>
      <c r="J239" s="188"/>
      <c r="K239" s="153">
        <v>23.765000000000001</v>
      </c>
      <c r="L239" s="188"/>
      <c r="M239" s="188"/>
      <c r="N239" s="188"/>
      <c r="O239" s="188"/>
      <c r="P239" s="188"/>
      <c r="Q239" s="188"/>
      <c r="R239" s="154"/>
      <c r="T239" s="155"/>
      <c r="U239" s="188"/>
      <c r="V239" s="188"/>
      <c r="W239" s="188"/>
      <c r="X239" s="188"/>
      <c r="Y239" s="188"/>
      <c r="Z239" s="188"/>
      <c r="AA239" s="156"/>
      <c r="AT239" s="157" t="s">
        <v>137</v>
      </c>
      <c r="AU239" s="157" t="s">
        <v>95</v>
      </c>
      <c r="AV239" s="10" t="s">
        <v>95</v>
      </c>
      <c r="AW239" s="10" t="s">
        <v>32</v>
      </c>
      <c r="AX239" s="10" t="s">
        <v>74</v>
      </c>
      <c r="AY239" s="157" t="s">
        <v>130</v>
      </c>
    </row>
    <row r="240" spans="2:65" s="10" customFormat="1" ht="22.5" customHeight="1">
      <c r="B240" s="150"/>
      <c r="C240" s="188"/>
      <c r="D240" s="188"/>
      <c r="E240" s="152" t="s">
        <v>5</v>
      </c>
      <c r="F240" s="270" t="s">
        <v>1622</v>
      </c>
      <c r="G240" s="271"/>
      <c r="H240" s="271"/>
      <c r="I240" s="271"/>
      <c r="J240" s="188"/>
      <c r="K240" s="153">
        <v>6.2</v>
      </c>
      <c r="L240" s="188"/>
      <c r="M240" s="188"/>
      <c r="N240" s="188"/>
      <c r="O240" s="188"/>
      <c r="P240" s="188"/>
      <c r="Q240" s="188"/>
      <c r="R240" s="154"/>
      <c r="T240" s="155"/>
      <c r="U240" s="188"/>
      <c r="V240" s="188"/>
      <c r="W240" s="188"/>
      <c r="X240" s="188"/>
      <c r="Y240" s="188"/>
      <c r="Z240" s="188"/>
      <c r="AA240" s="156"/>
      <c r="AT240" s="157" t="s">
        <v>137</v>
      </c>
      <c r="AU240" s="157" t="s">
        <v>95</v>
      </c>
      <c r="AV240" s="10" t="s">
        <v>95</v>
      </c>
      <c r="AW240" s="10" t="s">
        <v>32</v>
      </c>
      <c r="AX240" s="10" t="s">
        <v>74</v>
      </c>
      <c r="AY240" s="157" t="s">
        <v>130</v>
      </c>
    </row>
    <row r="241" spans="2:65" s="11" customFormat="1" ht="22.5" customHeight="1">
      <c r="B241" s="158"/>
      <c r="C241" s="187"/>
      <c r="D241" s="187"/>
      <c r="E241" s="197" t="s">
        <v>5</v>
      </c>
      <c r="F241" s="274" t="s">
        <v>141</v>
      </c>
      <c r="G241" s="275"/>
      <c r="H241" s="275"/>
      <c r="I241" s="275"/>
      <c r="J241" s="187"/>
      <c r="K241" s="161">
        <v>52.484999999999999</v>
      </c>
      <c r="L241" s="187"/>
      <c r="M241" s="187"/>
      <c r="N241" s="187"/>
      <c r="O241" s="187"/>
      <c r="P241" s="187"/>
      <c r="Q241" s="187"/>
      <c r="R241" s="162"/>
      <c r="T241" s="163"/>
      <c r="U241" s="187"/>
      <c r="V241" s="187"/>
      <c r="W241" s="187"/>
      <c r="X241" s="187"/>
      <c r="Y241" s="187"/>
      <c r="Z241" s="187"/>
      <c r="AA241" s="164"/>
      <c r="AT241" s="165" t="s">
        <v>137</v>
      </c>
      <c r="AU241" s="165" t="s">
        <v>95</v>
      </c>
      <c r="AV241" s="11" t="s">
        <v>135</v>
      </c>
      <c r="AW241" s="11" t="s">
        <v>32</v>
      </c>
      <c r="AX241" s="11" t="s">
        <v>80</v>
      </c>
      <c r="AY241" s="165" t="s">
        <v>130</v>
      </c>
    </row>
    <row r="242" spans="2:65" s="1" customFormat="1" ht="31.5" customHeight="1">
      <c r="B242" s="140"/>
      <c r="C242" s="141" t="s">
        <v>10</v>
      </c>
      <c r="D242" s="141" t="s">
        <v>131</v>
      </c>
      <c r="E242" s="142" t="s">
        <v>1623</v>
      </c>
      <c r="F242" s="260" t="s">
        <v>1624</v>
      </c>
      <c r="G242" s="260"/>
      <c r="H242" s="260"/>
      <c r="I242" s="260"/>
      <c r="J242" s="143" t="s">
        <v>134</v>
      </c>
      <c r="K242" s="144">
        <v>4397.2950000000001</v>
      </c>
      <c r="L242" s="261">
        <v>0</v>
      </c>
      <c r="M242" s="261"/>
      <c r="N242" s="262">
        <f>ROUND(L242*K242,2)</f>
        <v>0</v>
      </c>
      <c r="O242" s="262"/>
      <c r="P242" s="262"/>
      <c r="Q242" s="262"/>
      <c r="R242" s="145"/>
      <c r="T242" s="146" t="s">
        <v>5</v>
      </c>
      <c r="U242" s="43" t="s">
        <v>39</v>
      </c>
      <c r="V242" s="147">
        <v>0</v>
      </c>
      <c r="W242" s="147">
        <f>V242*K242</f>
        <v>0</v>
      </c>
      <c r="X242" s="147">
        <v>0</v>
      </c>
      <c r="Y242" s="147">
        <f>X242*K242</f>
        <v>0</v>
      </c>
      <c r="Z242" s="147">
        <v>0</v>
      </c>
      <c r="AA242" s="148">
        <f>Z242*K242</f>
        <v>0</v>
      </c>
      <c r="AR242" s="20" t="s">
        <v>135</v>
      </c>
      <c r="AT242" s="20" t="s">
        <v>131</v>
      </c>
      <c r="AU242" s="20" t="s">
        <v>95</v>
      </c>
      <c r="AY242" s="20" t="s">
        <v>130</v>
      </c>
      <c r="BE242" s="149">
        <f>IF(U242="základní",N242,0)</f>
        <v>0</v>
      </c>
      <c r="BF242" s="149">
        <f>IF(U242="snížená",N242,0)</f>
        <v>0</v>
      </c>
      <c r="BG242" s="149">
        <f>IF(U242="zákl. přenesená",N242,0)</f>
        <v>0</v>
      </c>
      <c r="BH242" s="149">
        <f>IF(U242="sníž. přenesená",N242,0)</f>
        <v>0</v>
      </c>
      <c r="BI242" s="149">
        <f>IF(U242="nulová",N242,0)</f>
        <v>0</v>
      </c>
      <c r="BJ242" s="20" t="s">
        <v>80</v>
      </c>
      <c r="BK242" s="149">
        <f>ROUND(L242*K242,2)</f>
        <v>0</v>
      </c>
      <c r="BL242" s="20" t="s">
        <v>135</v>
      </c>
      <c r="BM242" s="20" t="s">
        <v>214</v>
      </c>
    </row>
    <row r="243" spans="2:65" s="10" customFormat="1" ht="22.5" customHeight="1">
      <c r="B243" s="150"/>
      <c r="C243" s="188"/>
      <c r="D243" s="188"/>
      <c r="E243" s="152" t="s">
        <v>5</v>
      </c>
      <c r="F243" s="263" t="s">
        <v>1516</v>
      </c>
      <c r="G243" s="264"/>
      <c r="H243" s="264"/>
      <c r="I243" s="264"/>
      <c r="J243" s="188"/>
      <c r="K243" s="153">
        <v>87.14</v>
      </c>
      <c r="L243" s="188"/>
      <c r="M243" s="188"/>
      <c r="N243" s="188"/>
      <c r="O243" s="188"/>
      <c r="P243" s="188"/>
      <c r="Q243" s="188"/>
      <c r="R243" s="154"/>
      <c r="T243" s="155"/>
      <c r="U243" s="188"/>
      <c r="V243" s="188"/>
      <c r="W243" s="188"/>
      <c r="X243" s="188"/>
      <c r="Y243" s="188"/>
      <c r="Z243" s="188"/>
      <c r="AA243" s="156"/>
      <c r="AT243" s="157" t="s">
        <v>137</v>
      </c>
      <c r="AU243" s="157" t="s">
        <v>95</v>
      </c>
      <c r="AV243" s="10" t="s">
        <v>95</v>
      </c>
      <c r="AW243" s="10" t="s">
        <v>32</v>
      </c>
      <c r="AX243" s="10" t="s">
        <v>74</v>
      </c>
      <c r="AY243" s="157" t="s">
        <v>130</v>
      </c>
    </row>
    <row r="244" spans="2:65" s="10" customFormat="1" ht="22.5" customHeight="1">
      <c r="B244" s="150"/>
      <c r="C244" s="188"/>
      <c r="D244" s="188"/>
      <c r="E244" s="152" t="s">
        <v>5</v>
      </c>
      <c r="F244" s="270" t="s">
        <v>1517</v>
      </c>
      <c r="G244" s="271"/>
      <c r="H244" s="271"/>
      <c r="I244" s="271"/>
      <c r="J244" s="188"/>
      <c r="K244" s="153">
        <v>25.8</v>
      </c>
      <c r="L244" s="188"/>
      <c r="M244" s="188"/>
      <c r="N244" s="188"/>
      <c r="O244" s="188"/>
      <c r="P244" s="188"/>
      <c r="Q244" s="188"/>
      <c r="R244" s="154"/>
      <c r="T244" s="155"/>
      <c r="U244" s="188"/>
      <c r="V244" s="188"/>
      <c r="W244" s="188"/>
      <c r="X244" s="188"/>
      <c r="Y244" s="188"/>
      <c r="Z244" s="188"/>
      <c r="AA244" s="156"/>
      <c r="AT244" s="157" t="s">
        <v>137</v>
      </c>
      <c r="AU244" s="157" t="s">
        <v>95</v>
      </c>
      <c r="AV244" s="10" t="s">
        <v>95</v>
      </c>
      <c r="AW244" s="10" t="s">
        <v>32</v>
      </c>
      <c r="AX244" s="10" t="s">
        <v>74</v>
      </c>
      <c r="AY244" s="157" t="s">
        <v>130</v>
      </c>
    </row>
    <row r="245" spans="2:65" s="10" customFormat="1" ht="22.5" customHeight="1">
      <c r="B245" s="150"/>
      <c r="C245" s="188"/>
      <c r="D245" s="188"/>
      <c r="E245" s="152" t="s">
        <v>5</v>
      </c>
      <c r="F245" s="270" t="s">
        <v>1518</v>
      </c>
      <c r="G245" s="271"/>
      <c r="H245" s="271"/>
      <c r="I245" s="271"/>
      <c r="J245" s="188"/>
      <c r="K245" s="153">
        <v>36.204999999999998</v>
      </c>
      <c r="L245" s="188"/>
      <c r="M245" s="188"/>
      <c r="N245" s="188"/>
      <c r="O245" s="188"/>
      <c r="P245" s="188"/>
      <c r="Q245" s="188"/>
      <c r="R245" s="154"/>
      <c r="T245" s="155"/>
      <c r="U245" s="188"/>
      <c r="V245" s="188"/>
      <c r="W245" s="188"/>
      <c r="X245" s="188"/>
      <c r="Y245" s="188"/>
      <c r="Z245" s="188"/>
      <c r="AA245" s="156"/>
      <c r="AT245" s="157" t="s">
        <v>137</v>
      </c>
      <c r="AU245" s="157" t="s">
        <v>95</v>
      </c>
      <c r="AV245" s="10" t="s">
        <v>95</v>
      </c>
      <c r="AW245" s="10" t="s">
        <v>32</v>
      </c>
      <c r="AX245" s="10" t="s">
        <v>74</v>
      </c>
      <c r="AY245" s="157" t="s">
        <v>130</v>
      </c>
    </row>
    <row r="246" spans="2:65" s="10" customFormat="1" ht="22.5" customHeight="1">
      <c r="B246" s="150"/>
      <c r="C246" s="188"/>
      <c r="D246" s="188"/>
      <c r="E246" s="152" t="s">
        <v>5</v>
      </c>
      <c r="F246" s="270" t="s">
        <v>1519</v>
      </c>
      <c r="G246" s="271"/>
      <c r="H246" s="271"/>
      <c r="I246" s="271"/>
      <c r="J246" s="188"/>
      <c r="K246" s="153">
        <v>64.400000000000006</v>
      </c>
      <c r="L246" s="188"/>
      <c r="M246" s="188"/>
      <c r="N246" s="188"/>
      <c r="O246" s="188"/>
      <c r="P246" s="188"/>
      <c r="Q246" s="188"/>
      <c r="R246" s="154"/>
      <c r="T246" s="155"/>
      <c r="U246" s="188"/>
      <c r="V246" s="188"/>
      <c r="W246" s="188"/>
      <c r="X246" s="188"/>
      <c r="Y246" s="188"/>
      <c r="Z246" s="188"/>
      <c r="AA246" s="156"/>
      <c r="AT246" s="157" t="s">
        <v>137</v>
      </c>
      <c r="AU246" s="157" t="s">
        <v>95</v>
      </c>
      <c r="AV246" s="10" t="s">
        <v>95</v>
      </c>
      <c r="AW246" s="10" t="s">
        <v>32</v>
      </c>
      <c r="AX246" s="10" t="s">
        <v>74</v>
      </c>
      <c r="AY246" s="157" t="s">
        <v>130</v>
      </c>
    </row>
    <row r="247" spans="2:65" s="10" customFormat="1" ht="22.5" customHeight="1">
      <c r="B247" s="150"/>
      <c r="C247" s="188"/>
      <c r="D247" s="188"/>
      <c r="E247" s="152" t="s">
        <v>5</v>
      </c>
      <c r="F247" s="270" t="s">
        <v>1520</v>
      </c>
      <c r="G247" s="271"/>
      <c r="H247" s="271"/>
      <c r="I247" s="271"/>
      <c r="J247" s="188"/>
      <c r="K247" s="153">
        <v>70.283000000000001</v>
      </c>
      <c r="L247" s="188"/>
      <c r="M247" s="188"/>
      <c r="N247" s="188"/>
      <c r="O247" s="188"/>
      <c r="P247" s="188"/>
      <c r="Q247" s="188"/>
      <c r="R247" s="154"/>
      <c r="T247" s="155"/>
      <c r="U247" s="188"/>
      <c r="V247" s="188"/>
      <c r="W247" s="188"/>
      <c r="X247" s="188"/>
      <c r="Y247" s="188"/>
      <c r="Z247" s="188"/>
      <c r="AA247" s="156"/>
      <c r="AT247" s="157" t="s">
        <v>137</v>
      </c>
      <c r="AU247" s="157" t="s">
        <v>95</v>
      </c>
      <c r="AV247" s="10" t="s">
        <v>95</v>
      </c>
      <c r="AW247" s="10" t="s">
        <v>32</v>
      </c>
      <c r="AX247" s="10" t="s">
        <v>74</v>
      </c>
      <c r="AY247" s="157" t="s">
        <v>130</v>
      </c>
    </row>
    <row r="248" spans="2:65" s="10" customFormat="1" ht="22.5" customHeight="1">
      <c r="B248" s="150"/>
      <c r="C248" s="188"/>
      <c r="D248" s="188"/>
      <c r="E248" s="152" t="s">
        <v>5</v>
      </c>
      <c r="F248" s="270" t="s">
        <v>1521</v>
      </c>
      <c r="G248" s="271"/>
      <c r="H248" s="271"/>
      <c r="I248" s="271"/>
      <c r="J248" s="188"/>
      <c r="K248" s="153">
        <v>82.56</v>
      </c>
      <c r="L248" s="188"/>
      <c r="M248" s="188"/>
      <c r="N248" s="188"/>
      <c r="O248" s="188"/>
      <c r="P248" s="188"/>
      <c r="Q248" s="188"/>
      <c r="R248" s="154"/>
      <c r="T248" s="155"/>
      <c r="U248" s="188"/>
      <c r="V248" s="188"/>
      <c r="W248" s="188"/>
      <c r="X248" s="188"/>
      <c r="Y248" s="188"/>
      <c r="Z248" s="188"/>
      <c r="AA248" s="156"/>
      <c r="AT248" s="157" t="s">
        <v>137</v>
      </c>
      <c r="AU248" s="157" t="s">
        <v>95</v>
      </c>
      <c r="AV248" s="10" t="s">
        <v>95</v>
      </c>
      <c r="AW248" s="10" t="s">
        <v>32</v>
      </c>
      <c r="AX248" s="10" t="s">
        <v>74</v>
      </c>
      <c r="AY248" s="157" t="s">
        <v>130</v>
      </c>
    </row>
    <row r="249" spans="2:65" s="10" customFormat="1" ht="22.5" customHeight="1">
      <c r="B249" s="150"/>
      <c r="C249" s="188"/>
      <c r="D249" s="188"/>
      <c r="E249" s="152" t="s">
        <v>5</v>
      </c>
      <c r="F249" s="270" t="s">
        <v>1522</v>
      </c>
      <c r="G249" s="271"/>
      <c r="H249" s="271"/>
      <c r="I249" s="271"/>
      <c r="J249" s="188"/>
      <c r="K249" s="153">
        <v>64.64</v>
      </c>
      <c r="L249" s="188"/>
      <c r="M249" s="188"/>
      <c r="N249" s="188"/>
      <c r="O249" s="188"/>
      <c r="P249" s="188"/>
      <c r="Q249" s="188"/>
      <c r="R249" s="154"/>
      <c r="T249" s="155"/>
      <c r="U249" s="188"/>
      <c r="V249" s="188"/>
      <c r="W249" s="188"/>
      <c r="X249" s="188"/>
      <c r="Y249" s="188"/>
      <c r="Z249" s="188"/>
      <c r="AA249" s="156"/>
      <c r="AT249" s="157" t="s">
        <v>137</v>
      </c>
      <c r="AU249" s="157" t="s">
        <v>95</v>
      </c>
      <c r="AV249" s="10" t="s">
        <v>95</v>
      </c>
      <c r="AW249" s="10" t="s">
        <v>32</v>
      </c>
      <c r="AX249" s="10" t="s">
        <v>74</v>
      </c>
      <c r="AY249" s="157" t="s">
        <v>130</v>
      </c>
    </row>
    <row r="250" spans="2:65" s="10" customFormat="1" ht="31.5" customHeight="1">
      <c r="B250" s="150"/>
      <c r="C250" s="188"/>
      <c r="D250" s="188"/>
      <c r="E250" s="152" t="s">
        <v>5</v>
      </c>
      <c r="F250" s="270" t="s">
        <v>1523</v>
      </c>
      <c r="G250" s="271"/>
      <c r="H250" s="271"/>
      <c r="I250" s="271"/>
      <c r="J250" s="188"/>
      <c r="K250" s="153">
        <v>171.5</v>
      </c>
      <c r="L250" s="188"/>
      <c r="M250" s="188"/>
      <c r="N250" s="188"/>
      <c r="O250" s="188"/>
      <c r="P250" s="188"/>
      <c r="Q250" s="188"/>
      <c r="R250" s="154"/>
      <c r="T250" s="155"/>
      <c r="U250" s="188"/>
      <c r="V250" s="188"/>
      <c r="W250" s="188"/>
      <c r="X250" s="188"/>
      <c r="Y250" s="188"/>
      <c r="Z250" s="188"/>
      <c r="AA250" s="156"/>
      <c r="AT250" s="157" t="s">
        <v>137</v>
      </c>
      <c r="AU250" s="157" t="s">
        <v>95</v>
      </c>
      <c r="AV250" s="10" t="s">
        <v>95</v>
      </c>
      <c r="AW250" s="10" t="s">
        <v>32</v>
      </c>
      <c r="AX250" s="10" t="s">
        <v>74</v>
      </c>
      <c r="AY250" s="157" t="s">
        <v>130</v>
      </c>
    </row>
    <row r="251" spans="2:65" s="10" customFormat="1" ht="22.5" customHeight="1">
      <c r="B251" s="150"/>
      <c r="C251" s="188"/>
      <c r="D251" s="188"/>
      <c r="E251" s="152" t="s">
        <v>5</v>
      </c>
      <c r="F251" s="270" t="s">
        <v>1524</v>
      </c>
      <c r="G251" s="271"/>
      <c r="H251" s="271"/>
      <c r="I251" s="271"/>
      <c r="J251" s="188"/>
      <c r="K251" s="153">
        <v>68</v>
      </c>
      <c r="L251" s="188"/>
      <c r="M251" s="188"/>
      <c r="N251" s="188"/>
      <c r="O251" s="188"/>
      <c r="P251" s="188"/>
      <c r="Q251" s="188"/>
      <c r="R251" s="154"/>
      <c r="T251" s="155"/>
      <c r="U251" s="188"/>
      <c r="V251" s="188"/>
      <c r="W251" s="188"/>
      <c r="X251" s="188"/>
      <c r="Y251" s="188"/>
      <c r="Z251" s="188"/>
      <c r="AA251" s="156"/>
      <c r="AT251" s="157" t="s">
        <v>137</v>
      </c>
      <c r="AU251" s="157" t="s">
        <v>95</v>
      </c>
      <c r="AV251" s="10" t="s">
        <v>95</v>
      </c>
      <c r="AW251" s="10" t="s">
        <v>32</v>
      </c>
      <c r="AX251" s="10" t="s">
        <v>74</v>
      </c>
      <c r="AY251" s="157" t="s">
        <v>130</v>
      </c>
    </row>
    <row r="252" spans="2:65" s="10" customFormat="1" ht="22.5" customHeight="1">
      <c r="B252" s="150"/>
      <c r="C252" s="188"/>
      <c r="D252" s="188"/>
      <c r="E252" s="152" t="s">
        <v>5</v>
      </c>
      <c r="F252" s="270" t="s">
        <v>1525</v>
      </c>
      <c r="G252" s="271"/>
      <c r="H252" s="271"/>
      <c r="I252" s="271"/>
      <c r="J252" s="188"/>
      <c r="K252" s="153">
        <v>55.6</v>
      </c>
      <c r="L252" s="188"/>
      <c r="M252" s="188"/>
      <c r="N252" s="188"/>
      <c r="O252" s="188"/>
      <c r="P252" s="188"/>
      <c r="Q252" s="188"/>
      <c r="R252" s="154"/>
      <c r="T252" s="155"/>
      <c r="U252" s="188"/>
      <c r="V252" s="188"/>
      <c r="W252" s="188"/>
      <c r="X252" s="188"/>
      <c r="Y252" s="188"/>
      <c r="Z252" s="188"/>
      <c r="AA252" s="156"/>
      <c r="AT252" s="157" t="s">
        <v>137</v>
      </c>
      <c r="AU252" s="157" t="s">
        <v>95</v>
      </c>
      <c r="AV252" s="10" t="s">
        <v>95</v>
      </c>
      <c r="AW252" s="10" t="s">
        <v>32</v>
      </c>
      <c r="AX252" s="10" t="s">
        <v>74</v>
      </c>
      <c r="AY252" s="157" t="s">
        <v>130</v>
      </c>
    </row>
    <row r="253" spans="2:65" s="10" customFormat="1" ht="22.5" customHeight="1">
      <c r="B253" s="150"/>
      <c r="C253" s="188"/>
      <c r="D253" s="188"/>
      <c r="E253" s="152" t="s">
        <v>5</v>
      </c>
      <c r="F253" s="270" t="s">
        <v>1526</v>
      </c>
      <c r="G253" s="271"/>
      <c r="H253" s="271"/>
      <c r="I253" s="271"/>
      <c r="J253" s="188"/>
      <c r="K253" s="153">
        <v>65.2</v>
      </c>
      <c r="L253" s="188"/>
      <c r="M253" s="188"/>
      <c r="N253" s="188"/>
      <c r="O253" s="188"/>
      <c r="P253" s="188"/>
      <c r="Q253" s="188"/>
      <c r="R253" s="154"/>
      <c r="T253" s="155"/>
      <c r="U253" s="188"/>
      <c r="V253" s="188"/>
      <c r="W253" s="188"/>
      <c r="X253" s="188"/>
      <c r="Y253" s="188"/>
      <c r="Z253" s="188"/>
      <c r="AA253" s="156"/>
      <c r="AT253" s="157" t="s">
        <v>137</v>
      </c>
      <c r="AU253" s="157" t="s">
        <v>95</v>
      </c>
      <c r="AV253" s="10" t="s">
        <v>95</v>
      </c>
      <c r="AW253" s="10" t="s">
        <v>32</v>
      </c>
      <c r="AX253" s="10" t="s">
        <v>74</v>
      </c>
      <c r="AY253" s="157" t="s">
        <v>130</v>
      </c>
    </row>
    <row r="254" spans="2:65" s="10" customFormat="1" ht="22.5" customHeight="1">
      <c r="B254" s="150"/>
      <c r="C254" s="188"/>
      <c r="D254" s="188"/>
      <c r="E254" s="152" t="s">
        <v>5</v>
      </c>
      <c r="F254" s="270" t="s">
        <v>1526</v>
      </c>
      <c r="G254" s="271"/>
      <c r="H254" s="271"/>
      <c r="I254" s="271"/>
      <c r="J254" s="188"/>
      <c r="K254" s="153">
        <v>65.2</v>
      </c>
      <c r="L254" s="188"/>
      <c r="M254" s="188"/>
      <c r="N254" s="188"/>
      <c r="O254" s="188"/>
      <c r="P254" s="188"/>
      <c r="Q254" s="188"/>
      <c r="R254" s="154"/>
      <c r="T254" s="155"/>
      <c r="U254" s="188"/>
      <c r="V254" s="188"/>
      <c r="W254" s="188"/>
      <c r="X254" s="188"/>
      <c r="Y254" s="188"/>
      <c r="Z254" s="188"/>
      <c r="AA254" s="156"/>
      <c r="AT254" s="157" t="s">
        <v>137</v>
      </c>
      <c r="AU254" s="157" t="s">
        <v>95</v>
      </c>
      <c r="AV254" s="10" t="s">
        <v>95</v>
      </c>
      <c r="AW254" s="10" t="s">
        <v>32</v>
      </c>
      <c r="AX254" s="10" t="s">
        <v>74</v>
      </c>
      <c r="AY254" s="157" t="s">
        <v>130</v>
      </c>
    </row>
    <row r="255" spans="2:65" s="10" customFormat="1" ht="22.5" customHeight="1">
      <c r="B255" s="150"/>
      <c r="C255" s="188"/>
      <c r="D255" s="188"/>
      <c r="E255" s="152" t="s">
        <v>5</v>
      </c>
      <c r="F255" s="270" t="s">
        <v>1527</v>
      </c>
      <c r="G255" s="271"/>
      <c r="H255" s="271"/>
      <c r="I255" s="271"/>
      <c r="J255" s="188"/>
      <c r="K255" s="153">
        <v>67.599999999999994</v>
      </c>
      <c r="L255" s="188"/>
      <c r="M255" s="188"/>
      <c r="N255" s="188"/>
      <c r="O255" s="188"/>
      <c r="P255" s="188"/>
      <c r="Q255" s="188"/>
      <c r="R255" s="154"/>
      <c r="T255" s="155"/>
      <c r="U255" s="188"/>
      <c r="V255" s="188"/>
      <c r="W255" s="188"/>
      <c r="X255" s="188"/>
      <c r="Y255" s="188"/>
      <c r="Z255" s="188"/>
      <c r="AA255" s="156"/>
      <c r="AT255" s="157" t="s">
        <v>137</v>
      </c>
      <c r="AU255" s="157" t="s">
        <v>95</v>
      </c>
      <c r="AV255" s="10" t="s">
        <v>95</v>
      </c>
      <c r="AW255" s="10" t="s">
        <v>32</v>
      </c>
      <c r="AX255" s="10" t="s">
        <v>74</v>
      </c>
      <c r="AY255" s="157" t="s">
        <v>130</v>
      </c>
    </row>
    <row r="256" spans="2:65" s="10" customFormat="1" ht="22.5" customHeight="1">
      <c r="B256" s="150"/>
      <c r="C256" s="188"/>
      <c r="D256" s="188"/>
      <c r="E256" s="152" t="s">
        <v>5</v>
      </c>
      <c r="F256" s="270" t="s">
        <v>1528</v>
      </c>
      <c r="G256" s="271"/>
      <c r="H256" s="271"/>
      <c r="I256" s="271"/>
      <c r="J256" s="188"/>
      <c r="K256" s="153">
        <v>69.680000000000007</v>
      </c>
      <c r="L256" s="188"/>
      <c r="M256" s="188"/>
      <c r="N256" s="188"/>
      <c r="O256" s="188"/>
      <c r="P256" s="188"/>
      <c r="Q256" s="188"/>
      <c r="R256" s="154"/>
      <c r="T256" s="155"/>
      <c r="U256" s="188"/>
      <c r="V256" s="188"/>
      <c r="W256" s="188"/>
      <c r="X256" s="188"/>
      <c r="Y256" s="188"/>
      <c r="Z256" s="188"/>
      <c r="AA256" s="156"/>
      <c r="AT256" s="157" t="s">
        <v>137</v>
      </c>
      <c r="AU256" s="157" t="s">
        <v>95</v>
      </c>
      <c r="AV256" s="10" t="s">
        <v>95</v>
      </c>
      <c r="AW256" s="10" t="s">
        <v>32</v>
      </c>
      <c r="AX256" s="10" t="s">
        <v>74</v>
      </c>
      <c r="AY256" s="157" t="s">
        <v>130</v>
      </c>
    </row>
    <row r="257" spans="2:51" s="10" customFormat="1" ht="22.5" customHeight="1">
      <c r="B257" s="150"/>
      <c r="C257" s="188"/>
      <c r="D257" s="188"/>
      <c r="E257" s="152" t="s">
        <v>5</v>
      </c>
      <c r="F257" s="270" t="s">
        <v>1529</v>
      </c>
      <c r="G257" s="271"/>
      <c r="H257" s="271"/>
      <c r="I257" s="271"/>
      <c r="J257" s="188"/>
      <c r="K257" s="153">
        <v>52.8</v>
      </c>
      <c r="L257" s="188"/>
      <c r="M257" s="188"/>
      <c r="N257" s="188"/>
      <c r="O257" s="188"/>
      <c r="P257" s="188"/>
      <c r="Q257" s="188"/>
      <c r="R257" s="154"/>
      <c r="T257" s="155"/>
      <c r="U257" s="188"/>
      <c r="V257" s="188"/>
      <c r="W257" s="188"/>
      <c r="X257" s="188"/>
      <c r="Y257" s="188"/>
      <c r="Z257" s="188"/>
      <c r="AA257" s="156"/>
      <c r="AT257" s="157" t="s">
        <v>137</v>
      </c>
      <c r="AU257" s="157" t="s">
        <v>95</v>
      </c>
      <c r="AV257" s="10" t="s">
        <v>95</v>
      </c>
      <c r="AW257" s="10" t="s">
        <v>32</v>
      </c>
      <c r="AX257" s="10" t="s">
        <v>74</v>
      </c>
      <c r="AY257" s="157" t="s">
        <v>130</v>
      </c>
    </row>
    <row r="258" spans="2:51" s="10" customFormat="1" ht="22.5" customHeight="1">
      <c r="B258" s="150"/>
      <c r="C258" s="188"/>
      <c r="D258" s="188"/>
      <c r="E258" s="152" t="s">
        <v>5</v>
      </c>
      <c r="F258" s="270" t="s">
        <v>1530</v>
      </c>
      <c r="G258" s="271"/>
      <c r="H258" s="271"/>
      <c r="I258" s="271"/>
      <c r="J258" s="188"/>
      <c r="K258" s="153">
        <v>169.26</v>
      </c>
      <c r="L258" s="188"/>
      <c r="M258" s="188"/>
      <c r="N258" s="188"/>
      <c r="O258" s="188"/>
      <c r="P258" s="188"/>
      <c r="Q258" s="188"/>
      <c r="R258" s="154"/>
      <c r="T258" s="155"/>
      <c r="U258" s="188"/>
      <c r="V258" s="188"/>
      <c r="W258" s="188"/>
      <c r="X258" s="188"/>
      <c r="Y258" s="188"/>
      <c r="Z258" s="188"/>
      <c r="AA258" s="156"/>
      <c r="AT258" s="157" t="s">
        <v>137</v>
      </c>
      <c r="AU258" s="157" t="s">
        <v>95</v>
      </c>
      <c r="AV258" s="10" t="s">
        <v>95</v>
      </c>
      <c r="AW258" s="10" t="s">
        <v>32</v>
      </c>
      <c r="AX258" s="10" t="s">
        <v>74</v>
      </c>
      <c r="AY258" s="157" t="s">
        <v>130</v>
      </c>
    </row>
    <row r="259" spans="2:51" s="10" customFormat="1" ht="22.5" customHeight="1">
      <c r="B259" s="150"/>
      <c r="C259" s="188"/>
      <c r="D259" s="188"/>
      <c r="E259" s="152" t="s">
        <v>5</v>
      </c>
      <c r="F259" s="270" t="s">
        <v>1531</v>
      </c>
      <c r="G259" s="271"/>
      <c r="H259" s="271"/>
      <c r="I259" s="271"/>
      <c r="J259" s="188"/>
      <c r="K259" s="153">
        <v>86</v>
      </c>
      <c r="L259" s="188"/>
      <c r="M259" s="188"/>
      <c r="N259" s="188"/>
      <c r="O259" s="188"/>
      <c r="P259" s="188"/>
      <c r="Q259" s="188"/>
      <c r="R259" s="154"/>
      <c r="T259" s="155"/>
      <c r="U259" s="188"/>
      <c r="V259" s="188"/>
      <c r="W259" s="188"/>
      <c r="X259" s="188"/>
      <c r="Y259" s="188"/>
      <c r="Z259" s="188"/>
      <c r="AA259" s="156"/>
      <c r="AT259" s="157" t="s">
        <v>137</v>
      </c>
      <c r="AU259" s="157" t="s">
        <v>95</v>
      </c>
      <c r="AV259" s="10" t="s">
        <v>95</v>
      </c>
      <c r="AW259" s="10" t="s">
        <v>32</v>
      </c>
      <c r="AX259" s="10" t="s">
        <v>74</v>
      </c>
      <c r="AY259" s="157" t="s">
        <v>130</v>
      </c>
    </row>
    <row r="260" spans="2:51" s="10" customFormat="1" ht="22.5" customHeight="1">
      <c r="B260" s="150"/>
      <c r="C260" s="188"/>
      <c r="D260" s="188"/>
      <c r="E260" s="152" t="s">
        <v>5</v>
      </c>
      <c r="F260" s="270" t="s">
        <v>1532</v>
      </c>
      <c r="G260" s="271"/>
      <c r="H260" s="271"/>
      <c r="I260" s="271"/>
      <c r="J260" s="188"/>
      <c r="K260" s="153">
        <v>63.6</v>
      </c>
      <c r="L260" s="188"/>
      <c r="M260" s="188"/>
      <c r="N260" s="188"/>
      <c r="O260" s="188"/>
      <c r="P260" s="188"/>
      <c r="Q260" s="188"/>
      <c r="R260" s="154"/>
      <c r="T260" s="155"/>
      <c r="U260" s="188"/>
      <c r="V260" s="188"/>
      <c r="W260" s="188"/>
      <c r="X260" s="188"/>
      <c r="Y260" s="188"/>
      <c r="Z260" s="188"/>
      <c r="AA260" s="156"/>
      <c r="AT260" s="157" t="s">
        <v>137</v>
      </c>
      <c r="AU260" s="157" t="s">
        <v>95</v>
      </c>
      <c r="AV260" s="10" t="s">
        <v>95</v>
      </c>
      <c r="AW260" s="10" t="s">
        <v>32</v>
      </c>
      <c r="AX260" s="10" t="s">
        <v>74</v>
      </c>
      <c r="AY260" s="157" t="s">
        <v>130</v>
      </c>
    </row>
    <row r="261" spans="2:51" s="10" customFormat="1" ht="22.5" customHeight="1">
      <c r="B261" s="150"/>
      <c r="C261" s="188"/>
      <c r="D261" s="188"/>
      <c r="E261" s="152" t="s">
        <v>5</v>
      </c>
      <c r="F261" s="270" t="s">
        <v>1532</v>
      </c>
      <c r="G261" s="271"/>
      <c r="H261" s="271"/>
      <c r="I261" s="271"/>
      <c r="J261" s="188"/>
      <c r="K261" s="153">
        <v>63.6</v>
      </c>
      <c r="L261" s="188"/>
      <c r="M261" s="188"/>
      <c r="N261" s="188"/>
      <c r="O261" s="188"/>
      <c r="P261" s="188"/>
      <c r="Q261" s="188"/>
      <c r="R261" s="154"/>
      <c r="T261" s="155"/>
      <c r="U261" s="188"/>
      <c r="V261" s="188"/>
      <c r="W261" s="188"/>
      <c r="X261" s="188"/>
      <c r="Y261" s="188"/>
      <c r="Z261" s="188"/>
      <c r="AA261" s="156"/>
      <c r="AT261" s="157" t="s">
        <v>137</v>
      </c>
      <c r="AU261" s="157" t="s">
        <v>95</v>
      </c>
      <c r="AV261" s="10" t="s">
        <v>95</v>
      </c>
      <c r="AW261" s="10" t="s">
        <v>32</v>
      </c>
      <c r="AX261" s="10" t="s">
        <v>74</v>
      </c>
      <c r="AY261" s="157" t="s">
        <v>130</v>
      </c>
    </row>
    <row r="262" spans="2:51" s="10" customFormat="1" ht="22.5" customHeight="1">
      <c r="B262" s="150"/>
      <c r="C262" s="188"/>
      <c r="D262" s="188"/>
      <c r="E262" s="152" t="s">
        <v>5</v>
      </c>
      <c r="F262" s="270" t="s">
        <v>1533</v>
      </c>
      <c r="G262" s="271"/>
      <c r="H262" s="271"/>
      <c r="I262" s="271"/>
      <c r="J262" s="188"/>
      <c r="K262" s="153">
        <v>86.8</v>
      </c>
      <c r="L262" s="188"/>
      <c r="M262" s="188"/>
      <c r="N262" s="188"/>
      <c r="O262" s="188"/>
      <c r="P262" s="188"/>
      <c r="Q262" s="188"/>
      <c r="R262" s="154"/>
      <c r="T262" s="155"/>
      <c r="U262" s="188"/>
      <c r="V262" s="188"/>
      <c r="W262" s="188"/>
      <c r="X262" s="188"/>
      <c r="Y262" s="188"/>
      <c r="Z262" s="188"/>
      <c r="AA262" s="156"/>
      <c r="AT262" s="157" t="s">
        <v>137</v>
      </c>
      <c r="AU262" s="157" t="s">
        <v>95</v>
      </c>
      <c r="AV262" s="10" t="s">
        <v>95</v>
      </c>
      <c r="AW262" s="10" t="s">
        <v>32</v>
      </c>
      <c r="AX262" s="10" t="s">
        <v>74</v>
      </c>
      <c r="AY262" s="157" t="s">
        <v>130</v>
      </c>
    </row>
    <row r="263" spans="2:51" s="10" customFormat="1" ht="22.5" customHeight="1">
      <c r="B263" s="150"/>
      <c r="C263" s="188"/>
      <c r="D263" s="188"/>
      <c r="E263" s="152" t="s">
        <v>5</v>
      </c>
      <c r="F263" s="270" t="s">
        <v>1534</v>
      </c>
      <c r="G263" s="271"/>
      <c r="H263" s="271"/>
      <c r="I263" s="271"/>
      <c r="J263" s="188"/>
      <c r="K263" s="153">
        <v>47.2</v>
      </c>
      <c r="L263" s="188"/>
      <c r="M263" s="188"/>
      <c r="N263" s="188"/>
      <c r="O263" s="188"/>
      <c r="P263" s="188"/>
      <c r="Q263" s="188"/>
      <c r="R263" s="154"/>
      <c r="T263" s="155"/>
      <c r="U263" s="188"/>
      <c r="V263" s="188"/>
      <c r="W263" s="188"/>
      <c r="X263" s="188"/>
      <c r="Y263" s="188"/>
      <c r="Z263" s="188"/>
      <c r="AA263" s="156"/>
      <c r="AT263" s="157" t="s">
        <v>137</v>
      </c>
      <c r="AU263" s="157" t="s">
        <v>95</v>
      </c>
      <c r="AV263" s="10" t="s">
        <v>95</v>
      </c>
      <c r="AW263" s="10" t="s">
        <v>32</v>
      </c>
      <c r="AX263" s="10" t="s">
        <v>74</v>
      </c>
      <c r="AY263" s="157" t="s">
        <v>130</v>
      </c>
    </row>
    <row r="264" spans="2:51" s="10" customFormat="1" ht="22.5" customHeight="1">
      <c r="B264" s="150"/>
      <c r="C264" s="188"/>
      <c r="D264" s="188"/>
      <c r="E264" s="152" t="s">
        <v>5</v>
      </c>
      <c r="F264" s="270" t="s">
        <v>1535</v>
      </c>
      <c r="G264" s="271"/>
      <c r="H264" s="271"/>
      <c r="I264" s="271"/>
      <c r="J264" s="188"/>
      <c r="K264" s="153">
        <v>34.799999999999997</v>
      </c>
      <c r="L264" s="188"/>
      <c r="M264" s="188"/>
      <c r="N264" s="188"/>
      <c r="O264" s="188"/>
      <c r="P264" s="188"/>
      <c r="Q264" s="188"/>
      <c r="R264" s="154"/>
      <c r="T264" s="155"/>
      <c r="U264" s="188"/>
      <c r="V264" s="188"/>
      <c r="W264" s="188"/>
      <c r="X264" s="188"/>
      <c r="Y264" s="188"/>
      <c r="Z264" s="188"/>
      <c r="AA264" s="156"/>
      <c r="AT264" s="157" t="s">
        <v>137</v>
      </c>
      <c r="AU264" s="157" t="s">
        <v>95</v>
      </c>
      <c r="AV264" s="10" t="s">
        <v>95</v>
      </c>
      <c r="AW264" s="10" t="s">
        <v>32</v>
      </c>
      <c r="AX264" s="10" t="s">
        <v>74</v>
      </c>
      <c r="AY264" s="157" t="s">
        <v>130</v>
      </c>
    </row>
    <row r="265" spans="2:51" s="10" customFormat="1" ht="22.5" customHeight="1">
      <c r="B265" s="150"/>
      <c r="C265" s="188"/>
      <c r="D265" s="188"/>
      <c r="E265" s="152" t="s">
        <v>5</v>
      </c>
      <c r="F265" s="270" t="s">
        <v>1536</v>
      </c>
      <c r="G265" s="271"/>
      <c r="H265" s="271"/>
      <c r="I265" s="271"/>
      <c r="J265" s="188"/>
      <c r="K265" s="153">
        <v>97.4</v>
      </c>
      <c r="L265" s="188"/>
      <c r="M265" s="188"/>
      <c r="N265" s="188"/>
      <c r="O265" s="188"/>
      <c r="P265" s="188"/>
      <c r="Q265" s="188"/>
      <c r="R265" s="154"/>
      <c r="T265" s="155"/>
      <c r="U265" s="188"/>
      <c r="V265" s="188"/>
      <c r="W265" s="188"/>
      <c r="X265" s="188"/>
      <c r="Y265" s="188"/>
      <c r="Z265" s="188"/>
      <c r="AA265" s="156"/>
      <c r="AT265" s="157" t="s">
        <v>137</v>
      </c>
      <c r="AU265" s="157" t="s">
        <v>95</v>
      </c>
      <c r="AV265" s="10" t="s">
        <v>95</v>
      </c>
      <c r="AW265" s="10" t="s">
        <v>32</v>
      </c>
      <c r="AX265" s="10" t="s">
        <v>74</v>
      </c>
      <c r="AY265" s="157" t="s">
        <v>130</v>
      </c>
    </row>
    <row r="266" spans="2:51" s="10" customFormat="1" ht="22.5" customHeight="1">
      <c r="B266" s="150"/>
      <c r="C266" s="188"/>
      <c r="D266" s="188"/>
      <c r="E266" s="152" t="s">
        <v>5</v>
      </c>
      <c r="F266" s="270" t="s">
        <v>1537</v>
      </c>
      <c r="G266" s="271"/>
      <c r="H266" s="271"/>
      <c r="I266" s="271"/>
      <c r="J266" s="188"/>
      <c r="K266" s="153">
        <v>14.4</v>
      </c>
      <c r="L266" s="188"/>
      <c r="M266" s="188"/>
      <c r="N266" s="188"/>
      <c r="O266" s="188"/>
      <c r="P266" s="188"/>
      <c r="Q266" s="188"/>
      <c r="R266" s="154"/>
      <c r="T266" s="155"/>
      <c r="U266" s="188"/>
      <c r="V266" s="188"/>
      <c r="W266" s="188"/>
      <c r="X266" s="188"/>
      <c r="Y266" s="188"/>
      <c r="Z266" s="188"/>
      <c r="AA266" s="156"/>
      <c r="AT266" s="157" t="s">
        <v>137</v>
      </c>
      <c r="AU266" s="157" t="s">
        <v>95</v>
      </c>
      <c r="AV266" s="10" t="s">
        <v>95</v>
      </c>
      <c r="AW266" s="10" t="s">
        <v>32</v>
      </c>
      <c r="AX266" s="10" t="s">
        <v>74</v>
      </c>
      <c r="AY266" s="157" t="s">
        <v>130</v>
      </c>
    </row>
    <row r="267" spans="2:51" s="10" customFormat="1" ht="22.5" customHeight="1">
      <c r="B267" s="150"/>
      <c r="C267" s="188"/>
      <c r="D267" s="188"/>
      <c r="E267" s="152" t="s">
        <v>5</v>
      </c>
      <c r="F267" s="270" t="s">
        <v>1538</v>
      </c>
      <c r="G267" s="271"/>
      <c r="H267" s="271"/>
      <c r="I267" s="271"/>
      <c r="J267" s="188"/>
      <c r="K267" s="153">
        <v>65.099999999999994</v>
      </c>
      <c r="L267" s="188"/>
      <c r="M267" s="188"/>
      <c r="N267" s="188"/>
      <c r="O267" s="188"/>
      <c r="P267" s="188"/>
      <c r="Q267" s="188"/>
      <c r="R267" s="154"/>
      <c r="T267" s="155"/>
      <c r="U267" s="188"/>
      <c r="V267" s="188"/>
      <c r="W267" s="188"/>
      <c r="X267" s="188"/>
      <c r="Y267" s="188"/>
      <c r="Z267" s="188"/>
      <c r="AA267" s="156"/>
      <c r="AT267" s="157" t="s">
        <v>137</v>
      </c>
      <c r="AU267" s="157" t="s">
        <v>95</v>
      </c>
      <c r="AV267" s="10" t="s">
        <v>95</v>
      </c>
      <c r="AW267" s="10" t="s">
        <v>32</v>
      </c>
      <c r="AX267" s="10" t="s">
        <v>74</v>
      </c>
      <c r="AY267" s="157" t="s">
        <v>130</v>
      </c>
    </row>
    <row r="268" spans="2:51" s="10" customFormat="1" ht="22.5" customHeight="1">
      <c r="B268" s="150"/>
      <c r="C268" s="188"/>
      <c r="D268" s="188"/>
      <c r="E268" s="152" t="s">
        <v>5</v>
      </c>
      <c r="F268" s="270" t="s">
        <v>1539</v>
      </c>
      <c r="G268" s="271"/>
      <c r="H268" s="271"/>
      <c r="I268" s="271"/>
      <c r="J268" s="188"/>
      <c r="K268" s="153">
        <v>30.4</v>
      </c>
      <c r="L268" s="188"/>
      <c r="M268" s="188"/>
      <c r="N268" s="188"/>
      <c r="O268" s="188"/>
      <c r="P268" s="188"/>
      <c r="Q268" s="188"/>
      <c r="R268" s="154"/>
      <c r="T268" s="155"/>
      <c r="U268" s="188"/>
      <c r="V268" s="188"/>
      <c r="W268" s="188"/>
      <c r="X268" s="188"/>
      <c r="Y268" s="188"/>
      <c r="Z268" s="188"/>
      <c r="AA268" s="156"/>
      <c r="AT268" s="157" t="s">
        <v>137</v>
      </c>
      <c r="AU268" s="157" t="s">
        <v>95</v>
      </c>
      <c r="AV268" s="10" t="s">
        <v>95</v>
      </c>
      <c r="AW268" s="10" t="s">
        <v>32</v>
      </c>
      <c r="AX268" s="10" t="s">
        <v>74</v>
      </c>
      <c r="AY268" s="157" t="s">
        <v>130</v>
      </c>
    </row>
    <row r="269" spans="2:51" s="10" customFormat="1" ht="22.5" customHeight="1">
      <c r="B269" s="150"/>
      <c r="C269" s="188"/>
      <c r="D269" s="188"/>
      <c r="E269" s="152" t="s">
        <v>5</v>
      </c>
      <c r="F269" s="270" t="s">
        <v>1540</v>
      </c>
      <c r="G269" s="271"/>
      <c r="H269" s="271"/>
      <c r="I269" s="271"/>
      <c r="J269" s="188"/>
      <c r="K269" s="153">
        <v>25.6</v>
      </c>
      <c r="L269" s="188"/>
      <c r="M269" s="188"/>
      <c r="N269" s="188"/>
      <c r="O269" s="188"/>
      <c r="P269" s="188"/>
      <c r="Q269" s="188"/>
      <c r="R269" s="154"/>
      <c r="T269" s="155"/>
      <c r="U269" s="188"/>
      <c r="V269" s="188"/>
      <c r="W269" s="188"/>
      <c r="X269" s="188"/>
      <c r="Y269" s="188"/>
      <c r="Z269" s="188"/>
      <c r="AA269" s="156"/>
      <c r="AT269" s="157" t="s">
        <v>137</v>
      </c>
      <c r="AU269" s="157" t="s">
        <v>95</v>
      </c>
      <c r="AV269" s="10" t="s">
        <v>95</v>
      </c>
      <c r="AW269" s="10" t="s">
        <v>32</v>
      </c>
      <c r="AX269" s="10" t="s">
        <v>74</v>
      </c>
      <c r="AY269" s="157" t="s">
        <v>130</v>
      </c>
    </row>
    <row r="270" spans="2:51" s="10" customFormat="1" ht="22.5" customHeight="1">
      <c r="B270" s="150"/>
      <c r="C270" s="188"/>
      <c r="D270" s="188"/>
      <c r="E270" s="152" t="s">
        <v>5</v>
      </c>
      <c r="F270" s="270" t="s">
        <v>1541</v>
      </c>
      <c r="G270" s="271"/>
      <c r="H270" s="271"/>
      <c r="I270" s="271"/>
      <c r="J270" s="188"/>
      <c r="K270" s="153">
        <v>24.8</v>
      </c>
      <c r="L270" s="188"/>
      <c r="M270" s="188"/>
      <c r="N270" s="188"/>
      <c r="O270" s="188"/>
      <c r="P270" s="188"/>
      <c r="Q270" s="188"/>
      <c r="R270" s="154"/>
      <c r="T270" s="155"/>
      <c r="U270" s="188"/>
      <c r="V270" s="188"/>
      <c r="W270" s="188"/>
      <c r="X270" s="188"/>
      <c r="Y270" s="188"/>
      <c r="Z270" s="188"/>
      <c r="AA270" s="156"/>
      <c r="AT270" s="157" t="s">
        <v>137</v>
      </c>
      <c r="AU270" s="157" t="s">
        <v>95</v>
      </c>
      <c r="AV270" s="10" t="s">
        <v>95</v>
      </c>
      <c r="AW270" s="10" t="s">
        <v>32</v>
      </c>
      <c r="AX270" s="10" t="s">
        <v>74</v>
      </c>
      <c r="AY270" s="157" t="s">
        <v>130</v>
      </c>
    </row>
    <row r="271" spans="2:51" s="10" customFormat="1" ht="22.5" customHeight="1">
      <c r="B271" s="150"/>
      <c r="C271" s="188"/>
      <c r="D271" s="188"/>
      <c r="E271" s="152" t="s">
        <v>5</v>
      </c>
      <c r="F271" s="270" t="s">
        <v>1542</v>
      </c>
      <c r="G271" s="271"/>
      <c r="H271" s="271"/>
      <c r="I271" s="271"/>
      <c r="J271" s="188"/>
      <c r="K271" s="153">
        <v>47.2</v>
      </c>
      <c r="L271" s="188"/>
      <c r="M271" s="188"/>
      <c r="N271" s="188"/>
      <c r="O271" s="188"/>
      <c r="P271" s="188"/>
      <c r="Q271" s="188"/>
      <c r="R271" s="154"/>
      <c r="T271" s="155"/>
      <c r="U271" s="188"/>
      <c r="V271" s="188"/>
      <c r="W271" s="188"/>
      <c r="X271" s="188"/>
      <c r="Y271" s="188"/>
      <c r="Z271" s="188"/>
      <c r="AA271" s="156"/>
      <c r="AT271" s="157" t="s">
        <v>137</v>
      </c>
      <c r="AU271" s="157" t="s">
        <v>95</v>
      </c>
      <c r="AV271" s="10" t="s">
        <v>95</v>
      </c>
      <c r="AW271" s="10" t="s">
        <v>32</v>
      </c>
      <c r="AX271" s="10" t="s">
        <v>74</v>
      </c>
      <c r="AY271" s="157" t="s">
        <v>130</v>
      </c>
    </row>
    <row r="272" spans="2:51" s="10" customFormat="1" ht="22.5" customHeight="1">
      <c r="B272" s="150"/>
      <c r="C272" s="188"/>
      <c r="D272" s="188"/>
      <c r="E272" s="152" t="s">
        <v>5</v>
      </c>
      <c r="F272" s="270" t="s">
        <v>1543</v>
      </c>
      <c r="G272" s="271"/>
      <c r="H272" s="271"/>
      <c r="I272" s="271"/>
      <c r="J272" s="188"/>
      <c r="K272" s="153">
        <v>43.2</v>
      </c>
      <c r="L272" s="188"/>
      <c r="M272" s="188"/>
      <c r="N272" s="188"/>
      <c r="O272" s="188"/>
      <c r="P272" s="188"/>
      <c r="Q272" s="188"/>
      <c r="R272" s="154"/>
      <c r="T272" s="155"/>
      <c r="U272" s="188"/>
      <c r="V272" s="188"/>
      <c r="W272" s="188"/>
      <c r="X272" s="188"/>
      <c r="Y272" s="188"/>
      <c r="Z272" s="188"/>
      <c r="AA272" s="156"/>
      <c r="AT272" s="157" t="s">
        <v>137</v>
      </c>
      <c r="AU272" s="157" t="s">
        <v>95</v>
      </c>
      <c r="AV272" s="10" t="s">
        <v>95</v>
      </c>
      <c r="AW272" s="10" t="s">
        <v>32</v>
      </c>
      <c r="AX272" s="10" t="s">
        <v>74</v>
      </c>
      <c r="AY272" s="157" t="s">
        <v>130</v>
      </c>
    </row>
    <row r="273" spans="2:51" s="10" customFormat="1" ht="22.5" customHeight="1">
      <c r="B273" s="150"/>
      <c r="C273" s="188"/>
      <c r="D273" s="188"/>
      <c r="E273" s="152" t="s">
        <v>5</v>
      </c>
      <c r="F273" s="270" t="s">
        <v>1544</v>
      </c>
      <c r="G273" s="271"/>
      <c r="H273" s="271"/>
      <c r="I273" s="271"/>
      <c r="J273" s="188"/>
      <c r="K273" s="153">
        <v>145.5</v>
      </c>
      <c r="L273" s="188"/>
      <c r="M273" s="188"/>
      <c r="N273" s="188"/>
      <c r="O273" s="188"/>
      <c r="P273" s="188"/>
      <c r="Q273" s="188"/>
      <c r="R273" s="154"/>
      <c r="T273" s="155"/>
      <c r="U273" s="188"/>
      <c r="V273" s="188"/>
      <c r="W273" s="188"/>
      <c r="X273" s="188"/>
      <c r="Y273" s="188"/>
      <c r="Z273" s="188"/>
      <c r="AA273" s="156"/>
      <c r="AT273" s="157" t="s">
        <v>137</v>
      </c>
      <c r="AU273" s="157" t="s">
        <v>95</v>
      </c>
      <c r="AV273" s="10" t="s">
        <v>95</v>
      </c>
      <c r="AW273" s="10" t="s">
        <v>32</v>
      </c>
      <c r="AX273" s="10" t="s">
        <v>74</v>
      </c>
      <c r="AY273" s="157" t="s">
        <v>130</v>
      </c>
    </row>
    <row r="274" spans="2:51" s="10" customFormat="1" ht="22.5" customHeight="1">
      <c r="B274" s="150"/>
      <c r="C274" s="188"/>
      <c r="D274" s="188"/>
      <c r="E274" s="152" t="s">
        <v>5</v>
      </c>
      <c r="F274" s="270" t="s">
        <v>1545</v>
      </c>
      <c r="G274" s="271"/>
      <c r="H274" s="271"/>
      <c r="I274" s="271"/>
      <c r="J274" s="188"/>
      <c r="K274" s="153">
        <v>85</v>
      </c>
      <c r="L274" s="188"/>
      <c r="M274" s="188"/>
      <c r="N274" s="188"/>
      <c r="O274" s="188"/>
      <c r="P274" s="188"/>
      <c r="Q274" s="188"/>
      <c r="R274" s="154"/>
      <c r="T274" s="155"/>
      <c r="U274" s="188"/>
      <c r="V274" s="188"/>
      <c r="W274" s="188"/>
      <c r="X274" s="188"/>
      <c r="Y274" s="188"/>
      <c r="Z274" s="188"/>
      <c r="AA274" s="156"/>
      <c r="AT274" s="157" t="s">
        <v>137</v>
      </c>
      <c r="AU274" s="157" t="s">
        <v>95</v>
      </c>
      <c r="AV274" s="10" t="s">
        <v>95</v>
      </c>
      <c r="AW274" s="10" t="s">
        <v>32</v>
      </c>
      <c r="AX274" s="10" t="s">
        <v>74</v>
      </c>
      <c r="AY274" s="157" t="s">
        <v>130</v>
      </c>
    </row>
    <row r="275" spans="2:51" s="10" customFormat="1" ht="22.5" customHeight="1">
      <c r="B275" s="150"/>
      <c r="C275" s="188"/>
      <c r="D275" s="188"/>
      <c r="E275" s="152" t="s">
        <v>5</v>
      </c>
      <c r="F275" s="270" t="s">
        <v>1546</v>
      </c>
      <c r="G275" s="271"/>
      <c r="H275" s="271"/>
      <c r="I275" s="271"/>
      <c r="J275" s="188"/>
      <c r="K275" s="153">
        <v>64.64</v>
      </c>
      <c r="L275" s="188"/>
      <c r="M275" s="188"/>
      <c r="N275" s="188"/>
      <c r="O275" s="188"/>
      <c r="P275" s="188"/>
      <c r="Q275" s="188"/>
      <c r="R275" s="154"/>
      <c r="T275" s="155"/>
      <c r="U275" s="188"/>
      <c r="V275" s="188"/>
      <c r="W275" s="188"/>
      <c r="X275" s="188"/>
      <c r="Y275" s="188"/>
      <c r="Z275" s="188"/>
      <c r="AA275" s="156"/>
      <c r="AT275" s="157" t="s">
        <v>137</v>
      </c>
      <c r="AU275" s="157" t="s">
        <v>95</v>
      </c>
      <c r="AV275" s="10" t="s">
        <v>95</v>
      </c>
      <c r="AW275" s="10" t="s">
        <v>32</v>
      </c>
      <c r="AX275" s="10" t="s">
        <v>74</v>
      </c>
      <c r="AY275" s="157" t="s">
        <v>130</v>
      </c>
    </row>
    <row r="276" spans="2:51" s="10" customFormat="1" ht="22.5" customHeight="1">
      <c r="B276" s="150"/>
      <c r="C276" s="188"/>
      <c r="D276" s="188"/>
      <c r="E276" s="152" t="s">
        <v>5</v>
      </c>
      <c r="F276" s="270" t="s">
        <v>1547</v>
      </c>
      <c r="G276" s="271"/>
      <c r="H276" s="271"/>
      <c r="I276" s="271"/>
      <c r="J276" s="188"/>
      <c r="K276" s="153">
        <v>106.2</v>
      </c>
      <c r="L276" s="188"/>
      <c r="M276" s="188"/>
      <c r="N276" s="188"/>
      <c r="O276" s="188"/>
      <c r="P276" s="188"/>
      <c r="Q276" s="188"/>
      <c r="R276" s="154"/>
      <c r="T276" s="155"/>
      <c r="U276" s="188"/>
      <c r="V276" s="188"/>
      <c r="W276" s="188"/>
      <c r="X276" s="188"/>
      <c r="Y276" s="188"/>
      <c r="Z276" s="188"/>
      <c r="AA276" s="156"/>
      <c r="AT276" s="157" t="s">
        <v>137</v>
      </c>
      <c r="AU276" s="157" t="s">
        <v>95</v>
      </c>
      <c r="AV276" s="10" t="s">
        <v>95</v>
      </c>
      <c r="AW276" s="10" t="s">
        <v>32</v>
      </c>
      <c r="AX276" s="10" t="s">
        <v>74</v>
      </c>
      <c r="AY276" s="157" t="s">
        <v>130</v>
      </c>
    </row>
    <row r="277" spans="2:51" s="10" customFormat="1" ht="22.5" customHeight="1">
      <c r="B277" s="150"/>
      <c r="C277" s="188"/>
      <c r="D277" s="188"/>
      <c r="E277" s="152" t="s">
        <v>5</v>
      </c>
      <c r="F277" s="270" t="s">
        <v>1548</v>
      </c>
      <c r="G277" s="271"/>
      <c r="H277" s="271"/>
      <c r="I277" s="271"/>
      <c r="J277" s="188"/>
      <c r="K277" s="153">
        <v>118.2</v>
      </c>
      <c r="L277" s="188"/>
      <c r="M277" s="188"/>
      <c r="N277" s="188"/>
      <c r="O277" s="188"/>
      <c r="P277" s="188"/>
      <c r="Q277" s="188"/>
      <c r="R277" s="154"/>
      <c r="T277" s="155"/>
      <c r="U277" s="188"/>
      <c r="V277" s="188"/>
      <c r="W277" s="188"/>
      <c r="X277" s="188"/>
      <c r="Y277" s="188"/>
      <c r="Z277" s="188"/>
      <c r="AA277" s="156"/>
      <c r="AT277" s="157" t="s">
        <v>137</v>
      </c>
      <c r="AU277" s="157" t="s">
        <v>95</v>
      </c>
      <c r="AV277" s="10" t="s">
        <v>95</v>
      </c>
      <c r="AW277" s="10" t="s">
        <v>32</v>
      </c>
      <c r="AX277" s="10" t="s">
        <v>74</v>
      </c>
      <c r="AY277" s="157" t="s">
        <v>130</v>
      </c>
    </row>
    <row r="278" spans="2:51" s="10" customFormat="1" ht="22.5" customHeight="1">
      <c r="B278" s="150"/>
      <c r="C278" s="188"/>
      <c r="D278" s="188"/>
      <c r="E278" s="152" t="s">
        <v>5</v>
      </c>
      <c r="F278" s="270" t="s">
        <v>1549</v>
      </c>
      <c r="G278" s="271"/>
      <c r="H278" s="271"/>
      <c r="I278" s="271"/>
      <c r="J278" s="188"/>
      <c r="K278" s="153">
        <v>67.2</v>
      </c>
      <c r="L278" s="188"/>
      <c r="M278" s="188"/>
      <c r="N278" s="188"/>
      <c r="O278" s="188"/>
      <c r="P278" s="188"/>
      <c r="Q278" s="188"/>
      <c r="R278" s="154"/>
      <c r="T278" s="155"/>
      <c r="U278" s="188"/>
      <c r="V278" s="188"/>
      <c r="W278" s="188"/>
      <c r="X278" s="188"/>
      <c r="Y278" s="188"/>
      <c r="Z278" s="188"/>
      <c r="AA278" s="156"/>
      <c r="AT278" s="157" t="s">
        <v>137</v>
      </c>
      <c r="AU278" s="157" t="s">
        <v>95</v>
      </c>
      <c r="AV278" s="10" t="s">
        <v>95</v>
      </c>
      <c r="AW278" s="10" t="s">
        <v>32</v>
      </c>
      <c r="AX278" s="10" t="s">
        <v>74</v>
      </c>
      <c r="AY278" s="157" t="s">
        <v>130</v>
      </c>
    </row>
    <row r="279" spans="2:51" s="10" customFormat="1" ht="22.5" customHeight="1">
      <c r="B279" s="150"/>
      <c r="C279" s="188"/>
      <c r="D279" s="188"/>
      <c r="E279" s="152" t="s">
        <v>5</v>
      </c>
      <c r="F279" s="270" t="s">
        <v>1550</v>
      </c>
      <c r="G279" s="271"/>
      <c r="H279" s="271"/>
      <c r="I279" s="271"/>
      <c r="J279" s="188"/>
      <c r="K279" s="153">
        <v>82</v>
      </c>
      <c r="L279" s="188"/>
      <c r="M279" s="188"/>
      <c r="N279" s="188"/>
      <c r="O279" s="188"/>
      <c r="P279" s="188"/>
      <c r="Q279" s="188"/>
      <c r="R279" s="154"/>
      <c r="T279" s="155"/>
      <c r="U279" s="188"/>
      <c r="V279" s="188"/>
      <c r="W279" s="188"/>
      <c r="X279" s="188"/>
      <c r="Y279" s="188"/>
      <c r="Z279" s="188"/>
      <c r="AA279" s="156"/>
      <c r="AT279" s="157" t="s">
        <v>137</v>
      </c>
      <c r="AU279" s="157" t="s">
        <v>95</v>
      </c>
      <c r="AV279" s="10" t="s">
        <v>95</v>
      </c>
      <c r="AW279" s="10" t="s">
        <v>32</v>
      </c>
      <c r="AX279" s="10" t="s">
        <v>74</v>
      </c>
      <c r="AY279" s="157" t="s">
        <v>130</v>
      </c>
    </row>
    <row r="280" spans="2:51" s="10" customFormat="1" ht="22.5" customHeight="1">
      <c r="B280" s="150"/>
      <c r="C280" s="188"/>
      <c r="D280" s="188"/>
      <c r="E280" s="152" t="s">
        <v>5</v>
      </c>
      <c r="F280" s="270" t="s">
        <v>1551</v>
      </c>
      <c r="G280" s="271"/>
      <c r="H280" s="271"/>
      <c r="I280" s="271"/>
      <c r="J280" s="188"/>
      <c r="K280" s="153">
        <v>68.599999999999994</v>
      </c>
      <c r="L280" s="188"/>
      <c r="M280" s="188"/>
      <c r="N280" s="188"/>
      <c r="O280" s="188"/>
      <c r="P280" s="188"/>
      <c r="Q280" s="188"/>
      <c r="R280" s="154"/>
      <c r="T280" s="155"/>
      <c r="U280" s="188"/>
      <c r="V280" s="188"/>
      <c r="W280" s="188"/>
      <c r="X280" s="188"/>
      <c r="Y280" s="188"/>
      <c r="Z280" s="188"/>
      <c r="AA280" s="156"/>
      <c r="AT280" s="157" t="s">
        <v>137</v>
      </c>
      <c r="AU280" s="157" t="s">
        <v>95</v>
      </c>
      <c r="AV280" s="10" t="s">
        <v>95</v>
      </c>
      <c r="AW280" s="10" t="s">
        <v>32</v>
      </c>
      <c r="AX280" s="10" t="s">
        <v>74</v>
      </c>
      <c r="AY280" s="157" t="s">
        <v>130</v>
      </c>
    </row>
    <row r="281" spans="2:51" s="10" customFormat="1" ht="22.5" customHeight="1">
      <c r="B281" s="150"/>
      <c r="C281" s="188"/>
      <c r="D281" s="188"/>
      <c r="E281" s="152" t="s">
        <v>5</v>
      </c>
      <c r="F281" s="270" t="s">
        <v>1552</v>
      </c>
      <c r="G281" s="271"/>
      <c r="H281" s="271"/>
      <c r="I281" s="271"/>
      <c r="J281" s="188"/>
      <c r="K281" s="153">
        <v>65.98</v>
      </c>
      <c r="L281" s="188"/>
      <c r="M281" s="188"/>
      <c r="N281" s="188"/>
      <c r="O281" s="188"/>
      <c r="P281" s="188"/>
      <c r="Q281" s="188"/>
      <c r="R281" s="154"/>
      <c r="T281" s="155"/>
      <c r="U281" s="188"/>
      <c r="V281" s="188"/>
      <c r="W281" s="188"/>
      <c r="X281" s="188"/>
      <c r="Y281" s="188"/>
      <c r="Z281" s="188"/>
      <c r="AA281" s="156"/>
      <c r="AT281" s="157" t="s">
        <v>137</v>
      </c>
      <c r="AU281" s="157" t="s">
        <v>95</v>
      </c>
      <c r="AV281" s="10" t="s">
        <v>95</v>
      </c>
      <c r="AW281" s="10" t="s">
        <v>32</v>
      </c>
      <c r="AX281" s="10" t="s">
        <v>74</v>
      </c>
      <c r="AY281" s="157" t="s">
        <v>130</v>
      </c>
    </row>
    <row r="282" spans="2:51" s="10" customFormat="1" ht="22.5" customHeight="1">
      <c r="B282" s="150"/>
      <c r="C282" s="188"/>
      <c r="D282" s="188"/>
      <c r="E282" s="152" t="s">
        <v>5</v>
      </c>
      <c r="F282" s="270" t="s">
        <v>1553</v>
      </c>
      <c r="G282" s="271"/>
      <c r="H282" s="271"/>
      <c r="I282" s="271"/>
      <c r="J282" s="188"/>
      <c r="K282" s="153">
        <v>51.48</v>
      </c>
      <c r="L282" s="188"/>
      <c r="M282" s="188"/>
      <c r="N282" s="188"/>
      <c r="O282" s="188"/>
      <c r="P282" s="188"/>
      <c r="Q282" s="188"/>
      <c r="R282" s="154"/>
      <c r="T282" s="155"/>
      <c r="U282" s="188"/>
      <c r="V282" s="188"/>
      <c r="W282" s="188"/>
      <c r="X282" s="188"/>
      <c r="Y282" s="188"/>
      <c r="Z282" s="188"/>
      <c r="AA282" s="156"/>
      <c r="AT282" s="157" t="s">
        <v>137</v>
      </c>
      <c r="AU282" s="157" t="s">
        <v>95</v>
      </c>
      <c r="AV282" s="10" t="s">
        <v>95</v>
      </c>
      <c r="AW282" s="10" t="s">
        <v>32</v>
      </c>
      <c r="AX282" s="10" t="s">
        <v>74</v>
      </c>
      <c r="AY282" s="157" t="s">
        <v>130</v>
      </c>
    </row>
    <row r="283" spans="2:51" s="10" customFormat="1" ht="22.5" customHeight="1">
      <c r="B283" s="150"/>
      <c r="C283" s="188"/>
      <c r="D283" s="188"/>
      <c r="E283" s="152" t="s">
        <v>5</v>
      </c>
      <c r="F283" s="270" t="s">
        <v>1554</v>
      </c>
      <c r="G283" s="271"/>
      <c r="H283" s="271"/>
      <c r="I283" s="271"/>
      <c r="J283" s="188"/>
      <c r="K283" s="153">
        <v>65.180000000000007</v>
      </c>
      <c r="L283" s="188"/>
      <c r="M283" s="188"/>
      <c r="N283" s="188"/>
      <c r="O283" s="188"/>
      <c r="P283" s="188"/>
      <c r="Q283" s="188"/>
      <c r="R283" s="154"/>
      <c r="T283" s="155"/>
      <c r="U283" s="188"/>
      <c r="V283" s="188"/>
      <c r="W283" s="188"/>
      <c r="X283" s="188"/>
      <c r="Y283" s="188"/>
      <c r="Z283" s="188"/>
      <c r="AA283" s="156"/>
      <c r="AT283" s="157" t="s">
        <v>137</v>
      </c>
      <c r="AU283" s="157" t="s">
        <v>95</v>
      </c>
      <c r="AV283" s="10" t="s">
        <v>95</v>
      </c>
      <c r="AW283" s="10" t="s">
        <v>32</v>
      </c>
      <c r="AX283" s="10" t="s">
        <v>74</v>
      </c>
      <c r="AY283" s="157" t="s">
        <v>130</v>
      </c>
    </row>
    <row r="284" spans="2:51" s="10" customFormat="1" ht="31.5" customHeight="1">
      <c r="B284" s="150"/>
      <c r="C284" s="188"/>
      <c r="D284" s="188"/>
      <c r="E284" s="152" t="s">
        <v>5</v>
      </c>
      <c r="F284" s="270" t="s">
        <v>1555</v>
      </c>
      <c r="G284" s="271"/>
      <c r="H284" s="271"/>
      <c r="I284" s="271"/>
      <c r="J284" s="188"/>
      <c r="K284" s="153">
        <v>217.8</v>
      </c>
      <c r="L284" s="188"/>
      <c r="M284" s="188"/>
      <c r="N284" s="188"/>
      <c r="O284" s="188"/>
      <c r="P284" s="188"/>
      <c r="Q284" s="188"/>
      <c r="R284" s="154"/>
      <c r="T284" s="155"/>
      <c r="U284" s="188"/>
      <c r="V284" s="188"/>
      <c r="W284" s="188"/>
      <c r="X284" s="188"/>
      <c r="Y284" s="188"/>
      <c r="Z284" s="188"/>
      <c r="AA284" s="156"/>
      <c r="AT284" s="157" t="s">
        <v>137</v>
      </c>
      <c r="AU284" s="157" t="s">
        <v>95</v>
      </c>
      <c r="AV284" s="10" t="s">
        <v>95</v>
      </c>
      <c r="AW284" s="10" t="s">
        <v>32</v>
      </c>
      <c r="AX284" s="10" t="s">
        <v>74</v>
      </c>
      <c r="AY284" s="157" t="s">
        <v>130</v>
      </c>
    </row>
    <row r="285" spans="2:51" s="10" customFormat="1" ht="22.5" customHeight="1">
      <c r="B285" s="150"/>
      <c r="C285" s="188"/>
      <c r="D285" s="188"/>
      <c r="E285" s="152" t="s">
        <v>5</v>
      </c>
      <c r="F285" s="270" t="s">
        <v>1556</v>
      </c>
      <c r="G285" s="271"/>
      <c r="H285" s="271"/>
      <c r="I285" s="271"/>
      <c r="J285" s="188"/>
      <c r="K285" s="153">
        <v>86.6</v>
      </c>
      <c r="L285" s="188"/>
      <c r="M285" s="188"/>
      <c r="N285" s="188"/>
      <c r="O285" s="188"/>
      <c r="P285" s="188"/>
      <c r="Q285" s="188"/>
      <c r="R285" s="154"/>
      <c r="T285" s="155"/>
      <c r="U285" s="188"/>
      <c r="V285" s="188"/>
      <c r="W285" s="188"/>
      <c r="X285" s="188"/>
      <c r="Y285" s="188"/>
      <c r="Z285" s="188"/>
      <c r="AA285" s="156"/>
      <c r="AT285" s="157" t="s">
        <v>137</v>
      </c>
      <c r="AU285" s="157" t="s">
        <v>95</v>
      </c>
      <c r="AV285" s="10" t="s">
        <v>95</v>
      </c>
      <c r="AW285" s="10" t="s">
        <v>32</v>
      </c>
      <c r="AX285" s="10" t="s">
        <v>74</v>
      </c>
      <c r="AY285" s="157" t="s">
        <v>130</v>
      </c>
    </row>
    <row r="286" spans="2:51" s="10" customFormat="1" ht="22.5" customHeight="1">
      <c r="B286" s="150"/>
      <c r="C286" s="188"/>
      <c r="D286" s="188"/>
      <c r="E286" s="152" t="s">
        <v>5</v>
      </c>
      <c r="F286" s="270" t="s">
        <v>1557</v>
      </c>
      <c r="G286" s="271"/>
      <c r="H286" s="271"/>
      <c r="I286" s="271"/>
      <c r="J286" s="188"/>
      <c r="K286" s="153">
        <v>65.2</v>
      </c>
      <c r="L286" s="188"/>
      <c r="M286" s="188"/>
      <c r="N286" s="188"/>
      <c r="O286" s="188"/>
      <c r="P286" s="188"/>
      <c r="Q286" s="188"/>
      <c r="R286" s="154"/>
      <c r="T286" s="155"/>
      <c r="U286" s="188"/>
      <c r="V286" s="188"/>
      <c r="W286" s="188"/>
      <c r="X286" s="188"/>
      <c r="Y286" s="188"/>
      <c r="Z286" s="188"/>
      <c r="AA286" s="156"/>
      <c r="AT286" s="157" t="s">
        <v>137</v>
      </c>
      <c r="AU286" s="157" t="s">
        <v>95</v>
      </c>
      <c r="AV286" s="10" t="s">
        <v>95</v>
      </c>
      <c r="AW286" s="10" t="s">
        <v>32</v>
      </c>
      <c r="AX286" s="10" t="s">
        <v>74</v>
      </c>
      <c r="AY286" s="157" t="s">
        <v>130</v>
      </c>
    </row>
    <row r="287" spans="2:51" s="10" customFormat="1" ht="22.5" customHeight="1">
      <c r="B287" s="150"/>
      <c r="C287" s="188"/>
      <c r="D287" s="188"/>
      <c r="E287" s="152" t="s">
        <v>5</v>
      </c>
      <c r="F287" s="270" t="s">
        <v>1558</v>
      </c>
      <c r="G287" s="271"/>
      <c r="H287" s="271"/>
      <c r="I287" s="271"/>
      <c r="J287" s="188"/>
      <c r="K287" s="153">
        <v>62.8</v>
      </c>
      <c r="L287" s="188"/>
      <c r="M287" s="188"/>
      <c r="N287" s="188"/>
      <c r="O287" s="188"/>
      <c r="P287" s="188"/>
      <c r="Q287" s="188"/>
      <c r="R287" s="154"/>
      <c r="T287" s="155"/>
      <c r="U287" s="188"/>
      <c r="V287" s="188"/>
      <c r="W287" s="188"/>
      <c r="X287" s="188"/>
      <c r="Y287" s="188"/>
      <c r="Z287" s="188"/>
      <c r="AA287" s="156"/>
      <c r="AT287" s="157" t="s">
        <v>137</v>
      </c>
      <c r="AU287" s="157" t="s">
        <v>95</v>
      </c>
      <c r="AV287" s="10" t="s">
        <v>95</v>
      </c>
      <c r="AW287" s="10" t="s">
        <v>32</v>
      </c>
      <c r="AX287" s="10" t="s">
        <v>74</v>
      </c>
      <c r="AY287" s="157" t="s">
        <v>130</v>
      </c>
    </row>
    <row r="288" spans="2:51" s="10" customFormat="1" ht="22.5" customHeight="1">
      <c r="B288" s="150"/>
      <c r="C288" s="188"/>
      <c r="D288" s="188"/>
      <c r="E288" s="152" t="s">
        <v>5</v>
      </c>
      <c r="F288" s="270" t="s">
        <v>1559</v>
      </c>
      <c r="G288" s="271"/>
      <c r="H288" s="271"/>
      <c r="I288" s="271"/>
      <c r="J288" s="188"/>
      <c r="K288" s="153">
        <v>81.3</v>
      </c>
      <c r="L288" s="188"/>
      <c r="M288" s="188"/>
      <c r="N288" s="188"/>
      <c r="O288" s="188"/>
      <c r="P288" s="188"/>
      <c r="Q288" s="188"/>
      <c r="R288" s="154"/>
      <c r="T288" s="155"/>
      <c r="U288" s="188"/>
      <c r="V288" s="188"/>
      <c r="W288" s="188"/>
      <c r="X288" s="188"/>
      <c r="Y288" s="188"/>
      <c r="Z288" s="188"/>
      <c r="AA288" s="156"/>
      <c r="AT288" s="157" t="s">
        <v>137</v>
      </c>
      <c r="AU288" s="157" t="s">
        <v>95</v>
      </c>
      <c r="AV288" s="10" t="s">
        <v>95</v>
      </c>
      <c r="AW288" s="10" t="s">
        <v>32</v>
      </c>
      <c r="AX288" s="10" t="s">
        <v>74</v>
      </c>
      <c r="AY288" s="157" t="s">
        <v>130</v>
      </c>
    </row>
    <row r="289" spans="2:51" s="10" customFormat="1" ht="22.5" customHeight="1">
      <c r="B289" s="150"/>
      <c r="C289" s="188"/>
      <c r="D289" s="188"/>
      <c r="E289" s="152" t="s">
        <v>5</v>
      </c>
      <c r="F289" s="270" t="s">
        <v>1560</v>
      </c>
      <c r="G289" s="271"/>
      <c r="H289" s="271"/>
      <c r="I289" s="271"/>
      <c r="J289" s="188"/>
      <c r="K289" s="153">
        <v>20.8</v>
      </c>
      <c r="L289" s="188"/>
      <c r="M289" s="188"/>
      <c r="N289" s="188"/>
      <c r="O289" s="188"/>
      <c r="P289" s="188"/>
      <c r="Q289" s="188"/>
      <c r="R289" s="154"/>
      <c r="T289" s="155"/>
      <c r="U289" s="188"/>
      <c r="V289" s="188"/>
      <c r="W289" s="188"/>
      <c r="X289" s="188"/>
      <c r="Y289" s="188"/>
      <c r="Z289" s="188"/>
      <c r="AA289" s="156"/>
      <c r="AT289" s="157" t="s">
        <v>137</v>
      </c>
      <c r="AU289" s="157" t="s">
        <v>95</v>
      </c>
      <c r="AV289" s="10" t="s">
        <v>95</v>
      </c>
      <c r="AW289" s="10" t="s">
        <v>32</v>
      </c>
      <c r="AX289" s="10" t="s">
        <v>74</v>
      </c>
      <c r="AY289" s="157" t="s">
        <v>130</v>
      </c>
    </row>
    <row r="290" spans="2:51" s="10" customFormat="1" ht="22.5" customHeight="1">
      <c r="B290" s="150"/>
      <c r="C290" s="188"/>
      <c r="D290" s="188"/>
      <c r="E290" s="152" t="s">
        <v>5</v>
      </c>
      <c r="F290" s="270" t="s">
        <v>1561</v>
      </c>
      <c r="G290" s="271"/>
      <c r="H290" s="271"/>
      <c r="I290" s="271"/>
      <c r="J290" s="188"/>
      <c r="K290" s="153">
        <v>47.8</v>
      </c>
      <c r="L290" s="188"/>
      <c r="M290" s="188"/>
      <c r="N290" s="188"/>
      <c r="O290" s="188"/>
      <c r="P290" s="188"/>
      <c r="Q290" s="188"/>
      <c r="R290" s="154"/>
      <c r="T290" s="155"/>
      <c r="U290" s="188"/>
      <c r="V290" s="188"/>
      <c r="W290" s="188"/>
      <c r="X290" s="188"/>
      <c r="Y290" s="188"/>
      <c r="Z290" s="188"/>
      <c r="AA290" s="156"/>
      <c r="AT290" s="157" t="s">
        <v>137</v>
      </c>
      <c r="AU290" s="157" t="s">
        <v>95</v>
      </c>
      <c r="AV290" s="10" t="s">
        <v>95</v>
      </c>
      <c r="AW290" s="10" t="s">
        <v>32</v>
      </c>
      <c r="AX290" s="10" t="s">
        <v>74</v>
      </c>
      <c r="AY290" s="157" t="s">
        <v>130</v>
      </c>
    </row>
    <row r="291" spans="2:51" s="10" customFormat="1" ht="22.5" customHeight="1">
      <c r="B291" s="150"/>
      <c r="C291" s="188"/>
      <c r="D291" s="188"/>
      <c r="E291" s="152" t="s">
        <v>5</v>
      </c>
      <c r="F291" s="270" t="s">
        <v>1562</v>
      </c>
      <c r="G291" s="271"/>
      <c r="H291" s="271"/>
      <c r="I291" s="271"/>
      <c r="J291" s="188"/>
      <c r="K291" s="153">
        <v>70.3</v>
      </c>
      <c r="L291" s="188"/>
      <c r="M291" s="188"/>
      <c r="N291" s="188"/>
      <c r="O291" s="188"/>
      <c r="P291" s="188"/>
      <c r="Q291" s="188"/>
      <c r="R291" s="154"/>
      <c r="T291" s="155"/>
      <c r="U291" s="188"/>
      <c r="V291" s="188"/>
      <c r="W291" s="188"/>
      <c r="X291" s="188"/>
      <c r="Y291" s="188"/>
      <c r="Z291" s="188"/>
      <c r="AA291" s="156"/>
      <c r="AT291" s="157" t="s">
        <v>137</v>
      </c>
      <c r="AU291" s="157" t="s">
        <v>95</v>
      </c>
      <c r="AV291" s="10" t="s">
        <v>95</v>
      </c>
      <c r="AW291" s="10" t="s">
        <v>32</v>
      </c>
      <c r="AX291" s="10" t="s">
        <v>74</v>
      </c>
      <c r="AY291" s="157" t="s">
        <v>130</v>
      </c>
    </row>
    <row r="292" spans="2:51" s="10" customFormat="1" ht="22.5" customHeight="1">
      <c r="B292" s="150"/>
      <c r="C292" s="188"/>
      <c r="D292" s="188"/>
      <c r="E292" s="152" t="s">
        <v>5</v>
      </c>
      <c r="F292" s="270" t="s">
        <v>1563</v>
      </c>
      <c r="G292" s="271"/>
      <c r="H292" s="271"/>
      <c r="I292" s="271"/>
      <c r="J292" s="188"/>
      <c r="K292" s="153">
        <v>71.5</v>
      </c>
      <c r="L292" s="188"/>
      <c r="M292" s="188"/>
      <c r="N292" s="188"/>
      <c r="O292" s="188"/>
      <c r="P292" s="188"/>
      <c r="Q292" s="188"/>
      <c r="R292" s="154"/>
      <c r="T292" s="155"/>
      <c r="U292" s="188"/>
      <c r="V292" s="188"/>
      <c r="W292" s="188"/>
      <c r="X292" s="188"/>
      <c r="Y292" s="188"/>
      <c r="Z292" s="188"/>
      <c r="AA292" s="156"/>
      <c r="AT292" s="157" t="s">
        <v>137</v>
      </c>
      <c r="AU292" s="157" t="s">
        <v>95</v>
      </c>
      <c r="AV292" s="10" t="s">
        <v>95</v>
      </c>
      <c r="AW292" s="10" t="s">
        <v>32</v>
      </c>
      <c r="AX292" s="10" t="s">
        <v>74</v>
      </c>
      <c r="AY292" s="157" t="s">
        <v>130</v>
      </c>
    </row>
    <row r="293" spans="2:51" s="10" customFormat="1" ht="31.5" customHeight="1">
      <c r="B293" s="150"/>
      <c r="C293" s="188"/>
      <c r="D293" s="188"/>
      <c r="E293" s="152" t="s">
        <v>5</v>
      </c>
      <c r="F293" s="270" t="s">
        <v>1564</v>
      </c>
      <c r="G293" s="271"/>
      <c r="H293" s="271"/>
      <c r="I293" s="271"/>
      <c r="J293" s="188"/>
      <c r="K293" s="153">
        <v>96.2</v>
      </c>
      <c r="L293" s="188"/>
      <c r="M293" s="188"/>
      <c r="N293" s="188"/>
      <c r="O293" s="188"/>
      <c r="P293" s="188"/>
      <c r="Q293" s="188"/>
      <c r="R293" s="154"/>
      <c r="T293" s="155"/>
      <c r="U293" s="188"/>
      <c r="V293" s="188"/>
      <c r="W293" s="188"/>
      <c r="X293" s="188"/>
      <c r="Y293" s="188"/>
      <c r="Z293" s="188"/>
      <c r="AA293" s="156"/>
      <c r="AT293" s="157" t="s">
        <v>137</v>
      </c>
      <c r="AU293" s="157" t="s">
        <v>95</v>
      </c>
      <c r="AV293" s="10" t="s">
        <v>95</v>
      </c>
      <c r="AW293" s="10" t="s">
        <v>32</v>
      </c>
      <c r="AX293" s="10" t="s">
        <v>74</v>
      </c>
      <c r="AY293" s="157" t="s">
        <v>130</v>
      </c>
    </row>
    <row r="294" spans="2:51" s="10" customFormat="1" ht="22.5" customHeight="1">
      <c r="B294" s="150"/>
      <c r="C294" s="188"/>
      <c r="D294" s="188"/>
      <c r="E294" s="152" t="s">
        <v>5</v>
      </c>
      <c r="F294" s="270" t="s">
        <v>1565</v>
      </c>
      <c r="G294" s="271"/>
      <c r="H294" s="271"/>
      <c r="I294" s="271"/>
      <c r="J294" s="188"/>
      <c r="K294" s="153">
        <v>33.76</v>
      </c>
      <c r="L294" s="188"/>
      <c r="M294" s="188"/>
      <c r="N294" s="188"/>
      <c r="O294" s="188"/>
      <c r="P294" s="188"/>
      <c r="Q294" s="188"/>
      <c r="R294" s="154"/>
      <c r="T294" s="155"/>
      <c r="U294" s="188"/>
      <c r="V294" s="188"/>
      <c r="W294" s="188"/>
      <c r="X294" s="188"/>
      <c r="Y294" s="188"/>
      <c r="Z294" s="188"/>
      <c r="AA294" s="156"/>
      <c r="AT294" s="157" t="s">
        <v>137</v>
      </c>
      <c r="AU294" s="157" t="s">
        <v>95</v>
      </c>
      <c r="AV294" s="10" t="s">
        <v>95</v>
      </c>
      <c r="AW294" s="10" t="s">
        <v>32</v>
      </c>
      <c r="AX294" s="10" t="s">
        <v>74</v>
      </c>
      <c r="AY294" s="157" t="s">
        <v>130</v>
      </c>
    </row>
    <row r="295" spans="2:51" s="10" customFormat="1" ht="22.5" customHeight="1">
      <c r="B295" s="150"/>
      <c r="C295" s="188"/>
      <c r="D295" s="188"/>
      <c r="E295" s="152" t="s">
        <v>5</v>
      </c>
      <c r="F295" s="270" t="s">
        <v>1566</v>
      </c>
      <c r="G295" s="271"/>
      <c r="H295" s="271"/>
      <c r="I295" s="271"/>
      <c r="J295" s="188"/>
      <c r="K295" s="153">
        <v>49</v>
      </c>
      <c r="L295" s="188"/>
      <c r="M295" s="188"/>
      <c r="N295" s="188"/>
      <c r="O295" s="188"/>
      <c r="P295" s="188"/>
      <c r="Q295" s="188"/>
      <c r="R295" s="154"/>
      <c r="T295" s="155"/>
      <c r="U295" s="188"/>
      <c r="V295" s="188"/>
      <c r="W295" s="188"/>
      <c r="X295" s="188"/>
      <c r="Y295" s="188"/>
      <c r="Z295" s="188"/>
      <c r="AA295" s="156"/>
      <c r="AT295" s="157" t="s">
        <v>137</v>
      </c>
      <c r="AU295" s="157" t="s">
        <v>95</v>
      </c>
      <c r="AV295" s="10" t="s">
        <v>95</v>
      </c>
      <c r="AW295" s="10" t="s">
        <v>32</v>
      </c>
      <c r="AX295" s="10" t="s">
        <v>74</v>
      </c>
      <c r="AY295" s="157" t="s">
        <v>130</v>
      </c>
    </row>
    <row r="296" spans="2:51" s="10" customFormat="1" ht="22.5" customHeight="1">
      <c r="B296" s="150"/>
      <c r="C296" s="188"/>
      <c r="D296" s="188"/>
      <c r="E296" s="152" t="s">
        <v>5</v>
      </c>
      <c r="F296" s="270" t="s">
        <v>1567</v>
      </c>
      <c r="G296" s="271"/>
      <c r="H296" s="271"/>
      <c r="I296" s="271"/>
      <c r="J296" s="188"/>
      <c r="K296" s="153">
        <v>195.9</v>
      </c>
      <c r="L296" s="188"/>
      <c r="M296" s="188"/>
      <c r="N296" s="188"/>
      <c r="O296" s="188"/>
      <c r="P296" s="188"/>
      <c r="Q296" s="188"/>
      <c r="R296" s="154"/>
      <c r="T296" s="155"/>
      <c r="U296" s="188"/>
      <c r="V296" s="188"/>
      <c r="W296" s="188"/>
      <c r="X296" s="188"/>
      <c r="Y296" s="188"/>
      <c r="Z296" s="188"/>
      <c r="AA296" s="156"/>
      <c r="AT296" s="157" t="s">
        <v>137</v>
      </c>
      <c r="AU296" s="157" t="s">
        <v>95</v>
      </c>
      <c r="AV296" s="10" t="s">
        <v>95</v>
      </c>
      <c r="AW296" s="10" t="s">
        <v>32</v>
      </c>
      <c r="AX296" s="10" t="s">
        <v>74</v>
      </c>
      <c r="AY296" s="157" t="s">
        <v>130</v>
      </c>
    </row>
    <row r="297" spans="2:51" s="10" customFormat="1" ht="22.5" customHeight="1">
      <c r="B297" s="150"/>
      <c r="C297" s="188"/>
      <c r="D297" s="188"/>
      <c r="E297" s="152" t="s">
        <v>5</v>
      </c>
      <c r="F297" s="270" t="s">
        <v>1568</v>
      </c>
      <c r="G297" s="271"/>
      <c r="H297" s="271"/>
      <c r="I297" s="271"/>
      <c r="J297" s="188"/>
      <c r="K297" s="153">
        <v>24.6</v>
      </c>
      <c r="L297" s="188"/>
      <c r="M297" s="188"/>
      <c r="N297" s="188"/>
      <c r="O297" s="188"/>
      <c r="P297" s="188"/>
      <c r="Q297" s="188"/>
      <c r="R297" s="154"/>
      <c r="T297" s="155"/>
      <c r="U297" s="188"/>
      <c r="V297" s="188"/>
      <c r="W297" s="188"/>
      <c r="X297" s="188"/>
      <c r="Y297" s="188"/>
      <c r="Z297" s="188"/>
      <c r="AA297" s="156"/>
      <c r="AT297" s="157" t="s">
        <v>137</v>
      </c>
      <c r="AU297" s="157" t="s">
        <v>95</v>
      </c>
      <c r="AV297" s="10" t="s">
        <v>95</v>
      </c>
      <c r="AW297" s="10" t="s">
        <v>32</v>
      </c>
      <c r="AX297" s="10" t="s">
        <v>74</v>
      </c>
      <c r="AY297" s="157" t="s">
        <v>130</v>
      </c>
    </row>
    <row r="298" spans="2:51" s="10" customFormat="1" ht="22.5" customHeight="1">
      <c r="B298" s="150"/>
      <c r="C298" s="188"/>
      <c r="D298" s="188"/>
      <c r="E298" s="152" t="s">
        <v>5</v>
      </c>
      <c r="F298" s="270" t="s">
        <v>1569</v>
      </c>
      <c r="G298" s="271"/>
      <c r="H298" s="271"/>
      <c r="I298" s="271"/>
      <c r="J298" s="188"/>
      <c r="K298" s="153">
        <v>27</v>
      </c>
      <c r="L298" s="188"/>
      <c r="M298" s="188"/>
      <c r="N298" s="188"/>
      <c r="O298" s="188"/>
      <c r="P298" s="188"/>
      <c r="Q298" s="188"/>
      <c r="R298" s="154"/>
      <c r="T298" s="155"/>
      <c r="U298" s="188"/>
      <c r="V298" s="188"/>
      <c r="W298" s="188"/>
      <c r="X298" s="188"/>
      <c r="Y298" s="188"/>
      <c r="Z298" s="188"/>
      <c r="AA298" s="156"/>
      <c r="AT298" s="157" t="s">
        <v>137</v>
      </c>
      <c r="AU298" s="157" t="s">
        <v>95</v>
      </c>
      <c r="AV298" s="10" t="s">
        <v>95</v>
      </c>
      <c r="AW298" s="10" t="s">
        <v>32</v>
      </c>
      <c r="AX298" s="10" t="s">
        <v>74</v>
      </c>
      <c r="AY298" s="157" t="s">
        <v>130</v>
      </c>
    </row>
    <row r="299" spans="2:51" s="10" customFormat="1" ht="22.5" customHeight="1">
      <c r="B299" s="150"/>
      <c r="C299" s="188"/>
      <c r="D299" s="188"/>
      <c r="E299" s="152" t="s">
        <v>5</v>
      </c>
      <c r="F299" s="270" t="s">
        <v>1570</v>
      </c>
      <c r="G299" s="271"/>
      <c r="H299" s="271"/>
      <c r="I299" s="271"/>
      <c r="J299" s="188"/>
      <c r="K299" s="153">
        <v>64.64</v>
      </c>
      <c r="L299" s="188"/>
      <c r="M299" s="188"/>
      <c r="N299" s="188"/>
      <c r="O299" s="188"/>
      <c r="P299" s="188"/>
      <c r="Q299" s="188"/>
      <c r="R299" s="154"/>
      <c r="T299" s="155"/>
      <c r="U299" s="188"/>
      <c r="V299" s="188"/>
      <c r="W299" s="188"/>
      <c r="X299" s="188"/>
      <c r="Y299" s="188"/>
      <c r="Z299" s="188"/>
      <c r="AA299" s="156"/>
      <c r="AT299" s="157" t="s">
        <v>137</v>
      </c>
      <c r="AU299" s="157" t="s">
        <v>95</v>
      </c>
      <c r="AV299" s="10" t="s">
        <v>95</v>
      </c>
      <c r="AW299" s="10" t="s">
        <v>32</v>
      </c>
      <c r="AX299" s="10" t="s">
        <v>74</v>
      </c>
      <c r="AY299" s="157" t="s">
        <v>130</v>
      </c>
    </row>
    <row r="300" spans="2:51" s="10" customFormat="1" ht="31.5" customHeight="1">
      <c r="B300" s="150"/>
      <c r="C300" s="188"/>
      <c r="D300" s="188"/>
      <c r="E300" s="152" t="s">
        <v>5</v>
      </c>
      <c r="F300" s="270" t="s">
        <v>1571</v>
      </c>
      <c r="G300" s="271"/>
      <c r="H300" s="271"/>
      <c r="I300" s="271"/>
      <c r="J300" s="188"/>
      <c r="K300" s="153">
        <v>92.4</v>
      </c>
      <c r="L300" s="188"/>
      <c r="M300" s="188"/>
      <c r="N300" s="188"/>
      <c r="O300" s="188"/>
      <c r="P300" s="188"/>
      <c r="Q300" s="188"/>
      <c r="R300" s="154"/>
      <c r="T300" s="155"/>
      <c r="U300" s="188"/>
      <c r="V300" s="188"/>
      <c r="W300" s="188"/>
      <c r="X300" s="188"/>
      <c r="Y300" s="188"/>
      <c r="Z300" s="188"/>
      <c r="AA300" s="156"/>
      <c r="AT300" s="157" t="s">
        <v>137</v>
      </c>
      <c r="AU300" s="157" t="s">
        <v>95</v>
      </c>
      <c r="AV300" s="10" t="s">
        <v>95</v>
      </c>
      <c r="AW300" s="10" t="s">
        <v>32</v>
      </c>
      <c r="AX300" s="10" t="s">
        <v>74</v>
      </c>
      <c r="AY300" s="157" t="s">
        <v>130</v>
      </c>
    </row>
    <row r="301" spans="2:51" s="10" customFormat="1" ht="22.5" customHeight="1">
      <c r="B301" s="150"/>
      <c r="C301" s="188"/>
      <c r="D301" s="188"/>
      <c r="E301" s="152" t="s">
        <v>5</v>
      </c>
      <c r="F301" s="270" t="s">
        <v>1572</v>
      </c>
      <c r="G301" s="271"/>
      <c r="H301" s="271"/>
      <c r="I301" s="271"/>
      <c r="J301" s="188"/>
      <c r="K301" s="153">
        <v>72</v>
      </c>
      <c r="L301" s="188"/>
      <c r="M301" s="188"/>
      <c r="N301" s="188"/>
      <c r="O301" s="188"/>
      <c r="P301" s="188"/>
      <c r="Q301" s="188"/>
      <c r="R301" s="154"/>
      <c r="T301" s="155"/>
      <c r="U301" s="188"/>
      <c r="V301" s="188"/>
      <c r="W301" s="188"/>
      <c r="X301" s="188"/>
      <c r="Y301" s="188"/>
      <c r="Z301" s="188"/>
      <c r="AA301" s="156"/>
      <c r="AT301" s="157" t="s">
        <v>137</v>
      </c>
      <c r="AU301" s="157" t="s">
        <v>95</v>
      </c>
      <c r="AV301" s="10" t="s">
        <v>95</v>
      </c>
      <c r="AW301" s="10" t="s">
        <v>32</v>
      </c>
      <c r="AX301" s="10" t="s">
        <v>74</v>
      </c>
      <c r="AY301" s="157" t="s">
        <v>130</v>
      </c>
    </row>
    <row r="302" spans="2:51" s="10" customFormat="1" ht="22.5" customHeight="1">
      <c r="B302" s="150"/>
      <c r="C302" s="188"/>
      <c r="D302" s="188"/>
      <c r="E302" s="152" t="s">
        <v>5</v>
      </c>
      <c r="F302" s="270" t="s">
        <v>1573</v>
      </c>
      <c r="G302" s="271"/>
      <c r="H302" s="271"/>
      <c r="I302" s="271"/>
      <c r="J302" s="188"/>
      <c r="K302" s="153">
        <v>52.4</v>
      </c>
      <c r="L302" s="188"/>
      <c r="M302" s="188"/>
      <c r="N302" s="188"/>
      <c r="O302" s="188"/>
      <c r="P302" s="188"/>
      <c r="Q302" s="188"/>
      <c r="R302" s="154"/>
      <c r="T302" s="155"/>
      <c r="U302" s="188"/>
      <c r="V302" s="188"/>
      <c r="W302" s="188"/>
      <c r="X302" s="188"/>
      <c r="Y302" s="188"/>
      <c r="Z302" s="188"/>
      <c r="AA302" s="156"/>
      <c r="AT302" s="157" t="s">
        <v>137</v>
      </c>
      <c r="AU302" s="157" t="s">
        <v>95</v>
      </c>
      <c r="AV302" s="10" t="s">
        <v>95</v>
      </c>
      <c r="AW302" s="10" t="s">
        <v>32</v>
      </c>
      <c r="AX302" s="10" t="s">
        <v>74</v>
      </c>
      <c r="AY302" s="157" t="s">
        <v>130</v>
      </c>
    </row>
    <row r="303" spans="2:51" s="10" customFormat="1" ht="22.5" customHeight="1">
      <c r="B303" s="150"/>
      <c r="C303" s="188"/>
      <c r="D303" s="188"/>
      <c r="E303" s="152" t="s">
        <v>5</v>
      </c>
      <c r="F303" s="270" t="s">
        <v>1574</v>
      </c>
      <c r="G303" s="271"/>
      <c r="H303" s="271"/>
      <c r="I303" s="271"/>
      <c r="J303" s="188"/>
      <c r="K303" s="153">
        <v>89</v>
      </c>
      <c r="L303" s="188"/>
      <c r="M303" s="188"/>
      <c r="N303" s="188"/>
      <c r="O303" s="188"/>
      <c r="P303" s="188"/>
      <c r="Q303" s="188"/>
      <c r="R303" s="154"/>
      <c r="T303" s="155"/>
      <c r="U303" s="188"/>
      <c r="V303" s="188"/>
      <c r="W303" s="188"/>
      <c r="X303" s="188"/>
      <c r="Y303" s="188"/>
      <c r="Z303" s="188"/>
      <c r="AA303" s="156"/>
      <c r="AT303" s="157" t="s">
        <v>137</v>
      </c>
      <c r="AU303" s="157" t="s">
        <v>95</v>
      </c>
      <c r="AV303" s="10" t="s">
        <v>95</v>
      </c>
      <c r="AW303" s="10" t="s">
        <v>32</v>
      </c>
      <c r="AX303" s="10" t="s">
        <v>74</v>
      </c>
      <c r="AY303" s="157" t="s">
        <v>130</v>
      </c>
    </row>
    <row r="304" spans="2:51" s="10" customFormat="1" ht="22.5" customHeight="1">
      <c r="B304" s="150"/>
      <c r="C304" s="188"/>
      <c r="D304" s="188"/>
      <c r="E304" s="152" t="s">
        <v>5</v>
      </c>
      <c r="F304" s="270" t="s">
        <v>1575</v>
      </c>
      <c r="G304" s="271"/>
      <c r="H304" s="271"/>
      <c r="I304" s="271"/>
      <c r="J304" s="188"/>
      <c r="K304" s="153">
        <v>82.8</v>
      </c>
      <c r="L304" s="188"/>
      <c r="M304" s="188"/>
      <c r="N304" s="188"/>
      <c r="O304" s="188"/>
      <c r="P304" s="188"/>
      <c r="Q304" s="188"/>
      <c r="R304" s="154"/>
      <c r="T304" s="155"/>
      <c r="U304" s="188"/>
      <c r="V304" s="188"/>
      <c r="W304" s="188"/>
      <c r="X304" s="188"/>
      <c r="Y304" s="188"/>
      <c r="Z304" s="188"/>
      <c r="AA304" s="156"/>
      <c r="AT304" s="157" t="s">
        <v>137</v>
      </c>
      <c r="AU304" s="157" t="s">
        <v>95</v>
      </c>
      <c r="AV304" s="10" t="s">
        <v>95</v>
      </c>
      <c r="AW304" s="10" t="s">
        <v>32</v>
      </c>
      <c r="AX304" s="10" t="s">
        <v>74</v>
      </c>
      <c r="AY304" s="157" t="s">
        <v>130</v>
      </c>
    </row>
    <row r="305" spans="2:51" s="10" customFormat="1" ht="22.5" customHeight="1">
      <c r="B305" s="150"/>
      <c r="C305" s="188"/>
      <c r="D305" s="188"/>
      <c r="E305" s="152" t="s">
        <v>5</v>
      </c>
      <c r="F305" s="270" t="s">
        <v>1576</v>
      </c>
      <c r="G305" s="271"/>
      <c r="H305" s="271"/>
      <c r="I305" s="271"/>
      <c r="J305" s="188"/>
      <c r="K305" s="153">
        <v>70.2</v>
      </c>
      <c r="L305" s="188"/>
      <c r="M305" s="188"/>
      <c r="N305" s="188"/>
      <c r="O305" s="188"/>
      <c r="P305" s="188"/>
      <c r="Q305" s="188"/>
      <c r="R305" s="154"/>
      <c r="T305" s="155"/>
      <c r="U305" s="188"/>
      <c r="V305" s="188"/>
      <c r="W305" s="188"/>
      <c r="X305" s="188"/>
      <c r="Y305" s="188"/>
      <c r="Z305" s="188"/>
      <c r="AA305" s="156"/>
      <c r="AT305" s="157" t="s">
        <v>137</v>
      </c>
      <c r="AU305" s="157" t="s">
        <v>95</v>
      </c>
      <c r="AV305" s="10" t="s">
        <v>95</v>
      </c>
      <c r="AW305" s="10" t="s">
        <v>32</v>
      </c>
      <c r="AX305" s="10" t="s">
        <v>74</v>
      </c>
      <c r="AY305" s="157" t="s">
        <v>130</v>
      </c>
    </row>
    <row r="306" spans="2:51" s="10" customFormat="1" ht="31.5" customHeight="1">
      <c r="B306" s="150"/>
      <c r="C306" s="188"/>
      <c r="D306" s="188"/>
      <c r="E306" s="152" t="s">
        <v>5</v>
      </c>
      <c r="F306" s="270" t="s">
        <v>1577</v>
      </c>
      <c r="G306" s="271"/>
      <c r="H306" s="271"/>
      <c r="I306" s="271"/>
      <c r="J306" s="188"/>
      <c r="K306" s="153">
        <v>212.4</v>
      </c>
      <c r="L306" s="188"/>
      <c r="M306" s="188"/>
      <c r="N306" s="188"/>
      <c r="O306" s="188"/>
      <c r="P306" s="188"/>
      <c r="Q306" s="188"/>
      <c r="R306" s="154"/>
      <c r="T306" s="155"/>
      <c r="U306" s="188"/>
      <c r="V306" s="188"/>
      <c r="W306" s="188"/>
      <c r="X306" s="188"/>
      <c r="Y306" s="188"/>
      <c r="Z306" s="188"/>
      <c r="AA306" s="156"/>
      <c r="AT306" s="157" t="s">
        <v>137</v>
      </c>
      <c r="AU306" s="157" t="s">
        <v>95</v>
      </c>
      <c r="AV306" s="10" t="s">
        <v>95</v>
      </c>
      <c r="AW306" s="10" t="s">
        <v>32</v>
      </c>
      <c r="AX306" s="10" t="s">
        <v>74</v>
      </c>
      <c r="AY306" s="157" t="s">
        <v>130</v>
      </c>
    </row>
    <row r="307" spans="2:51" s="10" customFormat="1" ht="22.5" customHeight="1">
      <c r="B307" s="150"/>
      <c r="C307" s="188"/>
      <c r="D307" s="188"/>
      <c r="E307" s="152" t="s">
        <v>5</v>
      </c>
      <c r="F307" s="270" t="s">
        <v>1578</v>
      </c>
      <c r="G307" s="271"/>
      <c r="H307" s="271"/>
      <c r="I307" s="271"/>
      <c r="J307" s="188"/>
      <c r="K307" s="153">
        <v>68.7</v>
      </c>
      <c r="L307" s="188"/>
      <c r="M307" s="188"/>
      <c r="N307" s="188"/>
      <c r="O307" s="188"/>
      <c r="P307" s="188"/>
      <c r="Q307" s="188"/>
      <c r="R307" s="154"/>
      <c r="T307" s="155"/>
      <c r="U307" s="188"/>
      <c r="V307" s="188"/>
      <c r="W307" s="188"/>
      <c r="X307" s="188"/>
      <c r="Y307" s="188"/>
      <c r="Z307" s="188"/>
      <c r="AA307" s="156"/>
      <c r="AT307" s="157" t="s">
        <v>137</v>
      </c>
      <c r="AU307" s="157" t="s">
        <v>95</v>
      </c>
      <c r="AV307" s="10" t="s">
        <v>95</v>
      </c>
      <c r="AW307" s="10" t="s">
        <v>32</v>
      </c>
      <c r="AX307" s="10" t="s">
        <v>74</v>
      </c>
      <c r="AY307" s="157" t="s">
        <v>130</v>
      </c>
    </row>
    <row r="308" spans="2:51" s="10" customFormat="1" ht="22.5" customHeight="1">
      <c r="B308" s="150"/>
      <c r="C308" s="188"/>
      <c r="D308" s="188"/>
      <c r="E308" s="152" t="s">
        <v>5</v>
      </c>
      <c r="F308" s="270" t="s">
        <v>1579</v>
      </c>
      <c r="G308" s="271"/>
      <c r="H308" s="271"/>
      <c r="I308" s="271"/>
      <c r="J308" s="188"/>
      <c r="K308" s="153">
        <v>47.2</v>
      </c>
      <c r="L308" s="188"/>
      <c r="M308" s="188"/>
      <c r="N308" s="188"/>
      <c r="O308" s="188"/>
      <c r="P308" s="188"/>
      <c r="Q308" s="188"/>
      <c r="R308" s="154"/>
      <c r="T308" s="155"/>
      <c r="U308" s="188"/>
      <c r="V308" s="188"/>
      <c r="W308" s="188"/>
      <c r="X308" s="188"/>
      <c r="Y308" s="188"/>
      <c r="Z308" s="188"/>
      <c r="AA308" s="156"/>
      <c r="AT308" s="157" t="s">
        <v>137</v>
      </c>
      <c r="AU308" s="157" t="s">
        <v>95</v>
      </c>
      <c r="AV308" s="10" t="s">
        <v>95</v>
      </c>
      <c r="AW308" s="10" t="s">
        <v>32</v>
      </c>
      <c r="AX308" s="10" t="s">
        <v>74</v>
      </c>
      <c r="AY308" s="157" t="s">
        <v>130</v>
      </c>
    </row>
    <row r="309" spans="2:51" s="10" customFormat="1" ht="22.5" customHeight="1">
      <c r="B309" s="150"/>
      <c r="C309" s="188"/>
      <c r="D309" s="188"/>
      <c r="E309" s="152" t="s">
        <v>5</v>
      </c>
      <c r="F309" s="270" t="s">
        <v>1580</v>
      </c>
      <c r="G309" s="271"/>
      <c r="H309" s="271"/>
      <c r="I309" s="271"/>
      <c r="J309" s="188"/>
      <c r="K309" s="153">
        <v>73.099999999999994</v>
      </c>
      <c r="L309" s="188"/>
      <c r="M309" s="188"/>
      <c r="N309" s="188"/>
      <c r="O309" s="188"/>
      <c r="P309" s="188"/>
      <c r="Q309" s="188"/>
      <c r="R309" s="154"/>
      <c r="T309" s="155"/>
      <c r="U309" s="188"/>
      <c r="V309" s="188"/>
      <c r="W309" s="188"/>
      <c r="X309" s="188"/>
      <c r="Y309" s="188"/>
      <c r="Z309" s="188"/>
      <c r="AA309" s="156"/>
      <c r="AT309" s="157" t="s">
        <v>137</v>
      </c>
      <c r="AU309" s="157" t="s">
        <v>95</v>
      </c>
      <c r="AV309" s="10" t="s">
        <v>95</v>
      </c>
      <c r="AW309" s="10" t="s">
        <v>32</v>
      </c>
      <c r="AX309" s="10" t="s">
        <v>74</v>
      </c>
      <c r="AY309" s="157" t="s">
        <v>130</v>
      </c>
    </row>
    <row r="310" spans="2:51" s="10" customFormat="1" ht="22.5" customHeight="1">
      <c r="B310" s="150"/>
      <c r="C310" s="188"/>
      <c r="D310" s="188"/>
      <c r="E310" s="152" t="s">
        <v>5</v>
      </c>
      <c r="F310" s="270" t="s">
        <v>1581</v>
      </c>
      <c r="G310" s="271"/>
      <c r="H310" s="271"/>
      <c r="I310" s="271"/>
      <c r="J310" s="188"/>
      <c r="K310" s="153">
        <v>89</v>
      </c>
      <c r="L310" s="188"/>
      <c r="M310" s="188"/>
      <c r="N310" s="188"/>
      <c r="O310" s="188"/>
      <c r="P310" s="188"/>
      <c r="Q310" s="188"/>
      <c r="R310" s="154"/>
      <c r="T310" s="155"/>
      <c r="U310" s="188"/>
      <c r="V310" s="188"/>
      <c r="W310" s="188"/>
      <c r="X310" s="188"/>
      <c r="Y310" s="188"/>
      <c r="Z310" s="188"/>
      <c r="AA310" s="156"/>
      <c r="AT310" s="157" t="s">
        <v>137</v>
      </c>
      <c r="AU310" s="157" t="s">
        <v>95</v>
      </c>
      <c r="AV310" s="10" t="s">
        <v>95</v>
      </c>
      <c r="AW310" s="10" t="s">
        <v>32</v>
      </c>
      <c r="AX310" s="10" t="s">
        <v>74</v>
      </c>
      <c r="AY310" s="157" t="s">
        <v>130</v>
      </c>
    </row>
    <row r="311" spans="2:51" s="10" customFormat="1" ht="22.5" customHeight="1">
      <c r="B311" s="150"/>
      <c r="C311" s="188"/>
      <c r="D311" s="188"/>
      <c r="E311" s="152" t="s">
        <v>5</v>
      </c>
      <c r="F311" s="270" t="s">
        <v>1582</v>
      </c>
      <c r="G311" s="271"/>
      <c r="H311" s="271"/>
      <c r="I311" s="271"/>
      <c r="J311" s="188"/>
      <c r="K311" s="153">
        <v>66</v>
      </c>
      <c r="L311" s="188"/>
      <c r="M311" s="188"/>
      <c r="N311" s="188"/>
      <c r="O311" s="188"/>
      <c r="P311" s="188"/>
      <c r="Q311" s="188"/>
      <c r="R311" s="154"/>
      <c r="T311" s="155"/>
      <c r="U311" s="188"/>
      <c r="V311" s="188"/>
      <c r="W311" s="188"/>
      <c r="X311" s="188"/>
      <c r="Y311" s="188"/>
      <c r="Z311" s="188"/>
      <c r="AA311" s="156"/>
      <c r="AT311" s="157" t="s">
        <v>137</v>
      </c>
      <c r="AU311" s="157" t="s">
        <v>95</v>
      </c>
      <c r="AV311" s="10" t="s">
        <v>95</v>
      </c>
      <c r="AW311" s="10" t="s">
        <v>32</v>
      </c>
      <c r="AX311" s="10" t="s">
        <v>74</v>
      </c>
      <c r="AY311" s="157" t="s">
        <v>130</v>
      </c>
    </row>
    <row r="312" spans="2:51" s="10" customFormat="1" ht="22.5" customHeight="1">
      <c r="B312" s="150"/>
      <c r="C312" s="188"/>
      <c r="D312" s="188"/>
      <c r="E312" s="152" t="s">
        <v>5</v>
      </c>
      <c r="F312" s="270" t="s">
        <v>1583</v>
      </c>
      <c r="G312" s="271"/>
      <c r="H312" s="271"/>
      <c r="I312" s="271"/>
      <c r="J312" s="188"/>
      <c r="K312" s="153">
        <v>107.5</v>
      </c>
      <c r="L312" s="188"/>
      <c r="M312" s="188"/>
      <c r="N312" s="188"/>
      <c r="O312" s="188"/>
      <c r="P312" s="188"/>
      <c r="Q312" s="188"/>
      <c r="R312" s="154"/>
      <c r="T312" s="155"/>
      <c r="U312" s="188"/>
      <c r="V312" s="188"/>
      <c r="W312" s="188"/>
      <c r="X312" s="188"/>
      <c r="Y312" s="188"/>
      <c r="Z312" s="188"/>
      <c r="AA312" s="156"/>
      <c r="AT312" s="157" t="s">
        <v>137</v>
      </c>
      <c r="AU312" s="157" t="s">
        <v>95</v>
      </c>
      <c r="AV312" s="10" t="s">
        <v>95</v>
      </c>
      <c r="AW312" s="10" t="s">
        <v>32</v>
      </c>
      <c r="AX312" s="10" t="s">
        <v>74</v>
      </c>
      <c r="AY312" s="157" t="s">
        <v>130</v>
      </c>
    </row>
    <row r="313" spans="2:51" s="10" customFormat="1" ht="22.5" customHeight="1">
      <c r="B313" s="150"/>
      <c r="C313" s="188"/>
      <c r="D313" s="188"/>
      <c r="E313" s="152" t="s">
        <v>5</v>
      </c>
      <c r="F313" s="270" t="s">
        <v>1584</v>
      </c>
      <c r="G313" s="271"/>
      <c r="H313" s="271"/>
      <c r="I313" s="271"/>
      <c r="J313" s="188"/>
      <c r="K313" s="153">
        <v>19.600000000000001</v>
      </c>
      <c r="L313" s="188"/>
      <c r="M313" s="188"/>
      <c r="N313" s="188"/>
      <c r="O313" s="188"/>
      <c r="P313" s="188"/>
      <c r="Q313" s="188"/>
      <c r="R313" s="154"/>
      <c r="T313" s="155"/>
      <c r="U313" s="188"/>
      <c r="V313" s="188"/>
      <c r="W313" s="188"/>
      <c r="X313" s="188"/>
      <c r="Y313" s="188"/>
      <c r="Z313" s="188"/>
      <c r="AA313" s="156"/>
      <c r="AT313" s="157" t="s">
        <v>137</v>
      </c>
      <c r="AU313" s="157" t="s">
        <v>95</v>
      </c>
      <c r="AV313" s="10" t="s">
        <v>95</v>
      </c>
      <c r="AW313" s="10" t="s">
        <v>32</v>
      </c>
      <c r="AX313" s="10" t="s">
        <v>74</v>
      </c>
      <c r="AY313" s="157" t="s">
        <v>130</v>
      </c>
    </row>
    <row r="314" spans="2:51" s="10" customFormat="1" ht="22.5" customHeight="1">
      <c r="B314" s="150"/>
      <c r="C314" s="188"/>
      <c r="D314" s="188"/>
      <c r="E314" s="152" t="s">
        <v>5</v>
      </c>
      <c r="F314" s="270" t="s">
        <v>1585</v>
      </c>
      <c r="G314" s="271"/>
      <c r="H314" s="271"/>
      <c r="I314" s="271"/>
      <c r="J314" s="188"/>
      <c r="K314" s="153">
        <v>18</v>
      </c>
      <c r="L314" s="188"/>
      <c r="M314" s="188"/>
      <c r="N314" s="188"/>
      <c r="O314" s="188"/>
      <c r="P314" s="188"/>
      <c r="Q314" s="188"/>
      <c r="R314" s="154"/>
      <c r="T314" s="155"/>
      <c r="U314" s="188"/>
      <c r="V314" s="188"/>
      <c r="W314" s="188"/>
      <c r="X314" s="188"/>
      <c r="Y314" s="188"/>
      <c r="Z314" s="188"/>
      <c r="AA314" s="156"/>
      <c r="AT314" s="157" t="s">
        <v>137</v>
      </c>
      <c r="AU314" s="157" t="s">
        <v>95</v>
      </c>
      <c r="AV314" s="10" t="s">
        <v>95</v>
      </c>
      <c r="AW314" s="10" t="s">
        <v>32</v>
      </c>
      <c r="AX314" s="10" t="s">
        <v>74</v>
      </c>
      <c r="AY314" s="157" t="s">
        <v>130</v>
      </c>
    </row>
    <row r="315" spans="2:51" s="10" customFormat="1" ht="22.5" customHeight="1">
      <c r="B315" s="150"/>
      <c r="C315" s="188"/>
      <c r="D315" s="188"/>
      <c r="E315" s="152" t="s">
        <v>5</v>
      </c>
      <c r="F315" s="270" t="s">
        <v>1586</v>
      </c>
      <c r="G315" s="271"/>
      <c r="H315" s="271"/>
      <c r="I315" s="271"/>
      <c r="J315" s="188"/>
      <c r="K315" s="153">
        <v>47.4</v>
      </c>
      <c r="L315" s="188"/>
      <c r="M315" s="188"/>
      <c r="N315" s="188"/>
      <c r="O315" s="188"/>
      <c r="P315" s="188"/>
      <c r="Q315" s="188"/>
      <c r="R315" s="154"/>
      <c r="T315" s="155"/>
      <c r="U315" s="188"/>
      <c r="V315" s="188"/>
      <c r="W315" s="188"/>
      <c r="X315" s="188"/>
      <c r="Y315" s="188"/>
      <c r="Z315" s="188"/>
      <c r="AA315" s="156"/>
      <c r="AT315" s="157" t="s">
        <v>137</v>
      </c>
      <c r="AU315" s="157" t="s">
        <v>95</v>
      </c>
      <c r="AV315" s="10" t="s">
        <v>95</v>
      </c>
      <c r="AW315" s="10" t="s">
        <v>32</v>
      </c>
      <c r="AX315" s="10" t="s">
        <v>74</v>
      </c>
      <c r="AY315" s="157" t="s">
        <v>130</v>
      </c>
    </row>
    <row r="316" spans="2:51" s="10" customFormat="1" ht="22.5" customHeight="1">
      <c r="B316" s="150"/>
      <c r="C316" s="188"/>
      <c r="D316" s="188"/>
      <c r="E316" s="152" t="s">
        <v>5</v>
      </c>
      <c r="F316" s="270" t="s">
        <v>1587</v>
      </c>
      <c r="G316" s="271"/>
      <c r="H316" s="271"/>
      <c r="I316" s="271"/>
      <c r="J316" s="188"/>
      <c r="K316" s="153">
        <v>69.5</v>
      </c>
      <c r="L316" s="188"/>
      <c r="M316" s="188"/>
      <c r="N316" s="188"/>
      <c r="O316" s="188"/>
      <c r="P316" s="188"/>
      <c r="Q316" s="188"/>
      <c r="R316" s="154"/>
      <c r="T316" s="155"/>
      <c r="U316" s="188"/>
      <c r="V316" s="188"/>
      <c r="W316" s="188"/>
      <c r="X316" s="188"/>
      <c r="Y316" s="188"/>
      <c r="Z316" s="188"/>
      <c r="AA316" s="156"/>
      <c r="AT316" s="157" t="s">
        <v>137</v>
      </c>
      <c r="AU316" s="157" t="s">
        <v>95</v>
      </c>
      <c r="AV316" s="10" t="s">
        <v>95</v>
      </c>
      <c r="AW316" s="10" t="s">
        <v>32</v>
      </c>
      <c r="AX316" s="10" t="s">
        <v>74</v>
      </c>
      <c r="AY316" s="157" t="s">
        <v>130</v>
      </c>
    </row>
    <row r="317" spans="2:51" s="10" customFormat="1" ht="31.5" customHeight="1">
      <c r="B317" s="150"/>
      <c r="C317" s="188"/>
      <c r="D317" s="188"/>
      <c r="E317" s="152" t="s">
        <v>5</v>
      </c>
      <c r="F317" s="270" t="s">
        <v>1588</v>
      </c>
      <c r="G317" s="271"/>
      <c r="H317" s="271"/>
      <c r="I317" s="271"/>
      <c r="J317" s="188"/>
      <c r="K317" s="153">
        <v>101.4</v>
      </c>
      <c r="L317" s="188"/>
      <c r="M317" s="188"/>
      <c r="N317" s="188"/>
      <c r="O317" s="188"/>
      <c r="P317" s="188"/>
      <c r="Q317" s="188"/>
      <c r="R317" s="154"/>
      <c r="T317" s="155"/>
      <c r="U317" s="188"/>
      <c r="V317" s="188"/>
      <c r="W317" s="188"/>
      <c r="X317" s="188"/>
      <c r="Y317" s="188"/>
      <c r="Z317" s="188"/>
      <c r="AA317" s="156"/>
      <c r="AT317" s="157" t="s">
        <v>137</v>
      </c>
      <c r="AU317" s="157" t="s">
        <v>95</v>
      </c>
      <c r="AV317" s="10" t="s">
        <v>95</v>
      </c>
      <c r="AW317" s="10" t="s">
        <v>32</v>
      </c>
      <c r="AX317" s="10" t="s">
        <v>74</v>
      </c>
      <c r="AY317" s="157" t="s">
        <v>130</v>
      </c>
    </row>
    <row r="318" spans="2:51" s="10" customFormat="1" ht="22.5" customHeight="1">
      <c r="B318" s="150"/>
      <c r="C318" s="188"/>
      <c r="D318" s="188"/>
      <c r="E318" s="152" t="s">
        <v>5</v>
      </c>
      <c r="F318" s="270" t="s">
        <v>1589</v>
      </c>
      <c r="G318" s="271"/>
      <c r="H318" s="271"/>
      <c r="I318" s="271"/>
      <c r="J318" s="188"/>
      <c r="K318" s="153">
        <v>36</v>
      </c>
      <c r="L318" s="188"/>
      <c r="M318" s="188"/>
      <c r="N318" s="188"/>
      <c r="O318" s="188"/>
      <c r="P318" s="188"/>
      <c r="Q318" s="188"/>
      <c r="R318" s="154"/>
      <c r="T318" s="155"/>
      <c r="U318" s="188"/>
      <c r="V318" s="188"/>
      <c r="W318" s="188"/>
      <c r="X318" s="188"/>
      <c r="Y318" s="188"/>
      <c r="Z318" s="188"/>
      <c r="AA318" s="156"/>
      <c r="AT318" s="157" t="s">
        <v>137</v>
      </c>
      <c r="AU318" s="157" t="s">
        <v>95</v>
      </c>
      <c r="AV318" s="10" t="s">
        <v>95</v>
      </c>
      <c r="AW318" s="10" t="s">
        <v>32</v>
      </c>
      <c r="AX318" s="10" t="s">
        <v>74</v>
      </c>
      <c r="AY318" s="157" t="s">
        <v>130</v>
      </c>
    </row>
    <row r="319" spans="2:51" s="10" customFormat="1" ht="22.5" customHeight="1">
      <c r="B319" s="150"/>
      <c r="C319" s="188"/>
      <c r="D319" s="188"/>
      <c r="E319" s="152" t="s">
        <v>5</v>
      </c>
      <c r="F319" s="270" t="s">
        <v>1590</v>
      </c>
      <c r="G319" s="271"/>
      <c r="H319" s="271"/>
      <c r="I319" s="271"/>
      <c r="J319" s="188"/>
      <c r="K319" s="153">
        <v>49</v>
      </c>
      <c r="L319" s="188"/>
      <c r="M319" s="188"/>
      <c r="N319" s="188"/>
      <c r="O319" s="188"/>
      <c r="P319" s="188"/>
      <c r="Q319" s="188"/>
      <c r="R319" s="154"/>
      <c r="T319" s="155"/>
      <c r="U319" s="188"/>
      <c r="V319" s="188"/>
      <c r="W319" s="188"/>
      <c r="X319" s="188"/>
      <c r="Y319" s="188"/>
      <c r="Z319" s="188"/>
      <c r="AA319" s="156"/>
      <c r="AT319" s="157" t="s">
        <v>137</v>
      </c>
      <c r="AU319" s="157" t="s">
        <v>95</v>
      </c>
      <c r="AV319" s="10" t="s">
        <v>95</v>
      </c>
      <c r="AW319" s="10" t="s">
        <v>32</v>
      </c>
      <c r="AX319" s="10" t="s">
        <v>74</v>
      </c>
      <c r="AY319" s="157" t="s">
        <v>130</v>
      </c>
    </row>
    <row r="320" spans="2:51" s="10" customFormat="1" ht="22.5" customHeight="1">
      <c r="B320" s="150"/>
      <c r="C320" s="188"/>
      <c r="D320" s="188"/>
      <c r="E320" s="152" t="s">
        <v>5</v>
      </c>
      <c r="F320" s="270" t="s">
        <v>1591</v>
      </c>
      <c r="G320" s="271"/>
      <c r="H320" s="271"/>
      <c r="I320" s="271"/>
      <c r="J320" s="188"/>
      <c r="K320" s="153">
        <v>-1147.453</v>
      </c>
      <c r="L320" s="188"/>
      <c r="M320" s="188"/>
      <c r="N320" s="188"/>
      <c r="O320" s="188"/>
      <c r="P320" s="188"/>
      <c r="Q320" s="188"/>
      <c r="R320" s="154"/>
      <c r="T320" s="155"/>
      <c r="U320" s="188"/>
      <c r="V320" s="188"/>
      <c r="W320" s="188"/>
      <c r="X320" s="188"/>
      <c r="Y320" s="188"/>
      <c r="Z320" s="188"/>
      <c r="AA320" s="156"/>
      <c r="AT320" s="157" t="s">
        <v>137</v>
      </c>
      <c r="AU320" s="157" t="s">
        <v>95</v>
      </c>
      <c r="AV320" s="10" t="s">
        <v>95</v>
      </c>
      <c r="AW320" s="10" t="s">
        <v>32</v>
      </c>
      <c r="AX320" s="10" t="s">
        <v>74</v>
      </c>
      <c r="AY320" s="157" t="s">
        <v>130</v>
      </c>
    </row>
    <row r="321" spans="2:65" s="10" customFormat="1" ht="22.5" customHeight="1">
      <c r="B321" s="150"/>
      <c r="C321" s="188"/>
      <c r="D321" s="188"/>
      <c r="E321" s="152" t="s">
        <v>5</v>
      </c>
      <c r="F321" s="270" t="s">
        <v>5</v>
      </c>
      <c r="G321" s="271"/>
      <c r="H321" s="271"/>
      <c r="I321" s="271"/>
      <c r="J321" s="188"/>
      <c r="K321" s="153">
        <v>0</v>
      </c>
      <c r="L321" s="188"/>
      <c r="M321" s="188"/>
      <c r="N321" s="188"/>
      <c r="O321" s="188"/>
      <c r="P321" s="188"/>
      <c r="Q321" s="188"/>
      <c r="R321" s="154"/>
      <c r="T321" s="155"/>
      <c r="U321" s="188"/>
      <c r="V321" s="188"/>
      <c r="W321" s="188"/>
      <c r="X321" s="188"/>
      <c r="Y321" s="188"/>
      <c r="Z321" s="188"/>
      <c r="AA321" s="156"/>
      <c r="AT321" s="157" t="s">
        <v>137</v>
      </c>
      <c r="AU321" s="157" t="s">
        <v>95</v>
      </c>
      <c r="AV321" s="10" t="s">
        <v>95</v>
      </c>
      <c r="AW321" s="10" t="s">
        <v>6</v>
      </c>
      <c r="AX321" s="10" t="s">
        <v>74</v>
      </c>
      <c r="AY321" s="157" t="s">
        <v>130</v>
      </c>
    </row>
    <row r="322" spans="2:65" s="10" customFormat="1" ht="22.5" customHeight="1">
      <c r="B322" s="150"/>
      <c r="C322" s="188"/>
      <c r="D322" s="188"/>
      <c r="E322" s="152" t="s">
        <v>5</v>
      </c>
      <c r="F322" s="270" t="s">
        <v>5</v>
      </c>
      <c r="G322" s="271"/>
      <c r="H322" s="271"/>
      <c r="I322" s="271"/>
      <c r="J322" s="188"/>
      <c r="K322" s="153">
        <v>0</v>
      </c>
      <c r="L322" s="188"/>
      <c r="M322" s="188"/>
      <c r="N322" s="188"/>
      <c r="O322" s="188"/>
      <c r="P322" s="188"/>
      <c r="Q322" s="188"/>
      <c r="R322" s="154"/>
      <c r="T322" s="155"/>
      <c r="U322" s="188"/>
      <c r="V322" s="188"/>
      <c r="W322" s="188"/>
      <c r="X322" s="188"/>
      <c r="Y322" s="188"/>
      <c r="Z322" s="188"/>
      <c r="AA322" s="156"/>
      <c r="AT322" s="157" t="s">
        <v>137</v>
      </c>
      <c r="AU322" s="157" t="s">
        <v>95</v>
      </c>
      <c r="AV322" s="10" t="s">
        <v>95</v>
      </c>
      <c r="AW322" s="10" t="s">
        <v>6</v>
      </c>
      <c r="AX322" s="10" t="s">
        <v>74</v>
      </c>
      <c r="AY322" s="157" t="s">
        <v>130</v>
      </c>
    </row>
    <row r="323" spans="2:65" s="1" customFormat="1" ht="31.5" hidden="1" customHeight="1">
      <c r="B323" s="140"/>
      <c r="C323" s="141"/>
      <c r="D323" s="141"/>
      <c r="E323" s="142"/>
      <c r="F323" s="260"/>
      <c r="G323" s="260"/>
      <c r="H323" s="260"/>
      <c r="I323" s="260"/>
      <c r="J323" s="143"/>
      <c r="K323" s="144"/>
      <c r="L323" s="280"/>
      <c r="M323" s="280"/>
      <c r="N323" s="280"/>
      <c r="O323" s="280"/>
      <c r="P323" s="280"/>
      <c r="Q323" s="280"/>
      <c r="R323" s="145"/>
      <c r="T323" s="146"/>
      <c r="U323" s="43"/>
      <c r="V323" s="147"/>
      <c r="W323" s="147"/>
      <c r="X323" s="147"/>
      <c r="Y323" s="147"/>
      <c r="Z323" s="147"/>
      <c r="AA323" s="148"/>
      <c r="AR323" s="20"/>
      <c r="AT323" s="20"/>
      <c r="AU323" s="20"/>
      <c r="AY323" s="20"/>
      <c r="BE323" s="149"/>
      <c r="BF323" s="149"/>
      <c r="BG323" s="149"/>
      <c r="BH323" s="149"/>
      <c r="BI323" s="149"/>
      <c r="BJ323" s="20"/>
      <c r="BK323" s="149"/>
      <c r="BL323" s="20"/>
      <c r="BM323" s="20"/>
    </row>
    <row r="324" spans="2:65" s="1" customFormat="1" ht="31.5" hidden="1" customHeight="1">
      <c r="B324" s="140"/>
      <c r="C324" s="141"/>
      <c r="D324" s="141"/>
      <c r="E324" s="142"/>
      <c r="F324" s="260"/>
      <c r="G324" s="260"/>
      <c r="H324" s="260"/>
      <c r="I324" s="260"/>
      <c r="J324" s="143"/>
      <c r="K324" s="144"/>
      <c r="L324" s="280"/>
      <c r="M324" s="280"/>
      <c r="N324" s="280"/>
      <c r="O324" s="280"/>
      <c r="P324" s="280"/>
      <c r="Q324" s="280"/>
      <c r="R324" s="145"/>
      <c r="T324" s="146"/>
      <c r="U324" s="43"/>
      <c r="V324" s="147"/>
      <c r="W324" s="147"/>
      <c r="X324" s="147"/>
      <c r="Y324" s="147"/>
      <c r="Z324" s="147"/>
      <c r="AA324" s="148"/>
      <c r="AR324" s="20"/>
      <c r="AT324" s="20"/>
      <c r="AU324" s="20"/>
      <c r="AY324" s="20"/>
      <c r="BE324" s="149"/>
      <c r="BF324" s="149"/>
      <c r="BG324" s="149"/>
      <c r="BH324" s="149"/>
      <c r="BI324" s="149"/>
      <c r="BJ324" s="20"/>
      <c r="BK324" s="149"/>
      <c r="BL324" s="20"/>
      <c r="BM324" s="20"/>
    </row>
    <row r="325" spans="2:65" s="9" customFormat="1" ht="37.35" customHeight="1">
      <c r="B325" s="129"/>
      <c r="C325" s="130"/>
      <c r="D325" s="131" t="s">
        <v>107</v>
      </c>
      <c r="E325" s="131"/>
      <c r="F325" s="131"/>
      <c r="G325" s="131"/>
      <c r="H325" s="131"/>
      <c r="I325" s="131"/>
      <c r="J325" s="131"/>
      <c r="K325" s="131"/>
      <c r="L325" s="131"/>
      <c r="M325" s="131"/>
      <c r="N325" s="276">
        <f>N326+N338+N343+N348+N360+N380+N400</f>
        <v>0</v>
      </c>
      <c r="O325" s="277"/>
      <c r="P325" s="277"/>
      <c r="Q325" s="277"/>
      <c r="R325" s="132"/>
      <c r="T325" s="133"/>
      <c r="U325" s="130"/>
      <c r="V325" s="130"/>
      <c r="W325" s="134" t="e">
        <f>#REF!+W326+W336+#REF!+W338+#REF!+W343+W348+W360+W380+W400</f>
        <v>#REF!</v>
      </c>
      <c r="X325" s="130"/>
      <c r="Y325" s="134" t="e">
        <f>#REF!+Y326+Y336+#REF!+Y338+#REF!+Y343+Y348+Y360+Y380+Y400</f>
        <v>#REF!</v>
      </c>
      <c r="Z325" s="130"/>
      <c r="AA325" s="135" t="e">
        <f>#REF!+AA326+AA336+#REF!+AA338+#REF!+AA343+AA348+AA360+AA380+AA400</f>
        <v>#REF!</v>
      </c>
      <c r="AR325" s="136" t="s">
        <v>80</v>
      </c>
      <c r="AT325" s="137" t="s">
        <v>73</v>
      </c>
      <c r="AU325" s="137" t="s">
        <v>74</v>
      </c>
      <c r="AY325" s="136" t="s">
        <v>130</v>
      </c>
      <c r="BK325" s="138" t="e">
        <f>#REF!+BK326+BK336+#REF!+BK338+#REF!+BK343+BK348+BK360+BK380+BK400</f>
        <v>#REF!</v>
      </c>
    </row>
    <row r="326" spans="2:65" s="9" customFormat="1" ht="2.25" customHeight="1">
      <c r="B326" s="129"/>
      <c r="C326" s="130"/>
      <c r="D326" s="139" t="s">
        <v>1625</v>
      </c>
      <c r="E326" s="139"/>
      <c r="F326" s="139"/>
      <c r="G326" s="139"/>
      <c r="H326" s="139"/>
      <c r="I326" s="139"/>
      <c r="J326" s="139"/>
      <c r="K326" s="139"/>
      <c r="L326" s="139"/>
      <c r="M326" s="139"/>
      <c r="N326" s="278">
        <f>BK326</f>
        <v>0</v>
      </c>
      <c r="O326" s="279"/>
      <c r="P326" s="279"/>
      <c r="Q326" s="279"/>
      <c r="R326" s="132"/>
      <c r="T326" s="133"/>
      <c r="U326" s="130"/>
      <c r="V326" s="130"/>
      <c r="W326" s="134">
        <f>SUM(W327:W335)</f>
        <v>0</v>
      </c>
      <c r="X326" s="130"/>
      <c r="Y326" s="134">
        <f>SUM(Y327:Y335)</f>
        <v>0</v>
      </c>
      <c r="Z326" s="130"/>
      <c r="AA326" s="135">
        <f>SUM(AA327:AA335)</f>
        <v>0</v>
      </c>
      <c r="AR326" s="136" t="s">
        <v>80</v>
      </c>
      <c r="AT326" s="137" t="s">
        <v>73</v>
      </c>
      <c r="AU326" s="137" t="s">
        <v>80</v>
      </c>
      <c r="AY326" s="136" t="s">
        <v>130</v>
      </c>
      <c r="BK326" s="138">
        <f>SUM(BK327:BK335)</f>
        <v>0</v>
      </c>
    </row>
    <row r="327" spans="2:65" s="1" customFormat="1" ht="31.5" hidden="1" customHeight="1">
      <c r="B327" s="140"/>
      <c r="C327" s="141"/>
      <c r="D327" s="141"/>
      <c r="E327" s="142"/>
      <c r="F327" s="260"/>
      <c r="G327" s="260"/>
      <c r="H327" s="260"/>
      <c r="I327" s="260"/>
      <c r="J327" s="143"/>
      <c r="K327" s="144"/>
      <c r="L327" s="280"/>
      <c r="M327" s="280"/>
      <c r="N327" s="280"/>
      <c r="O327" s="280"/>
      <c r="P327" s="280"/>
      <c r="Q327" s="280"/>
      <c r="R327" s="145"/>
      <c r="T327" s="146"/>
      <c r="U327" s="43"/>
      <c r="V327" s="147"/>
      <c r="W327" s="147"/>
      <c r="X327" s="147"/>
      <c r="Y327" s="147"/>
      <c r="Z327" s="147"/>
      <c r="AA327" s="148"/>
      <c r="AR327" s="20"/>
      <c r="AT327" s="20"/>
      <c r="AU327" s="20"/>
      <c r="AY327" s="20"/>
      <c r="BE327" s="149"/>
      <c r="BF327" s="149"/>
      <c r="BG327" s="149"/>
      <c r="BH327" s="149"/>
      <c r="BI327" s="149"/>
      <c r="BJ327" s="20"/>
      <c r="BK327" s="149"/>
      <c r="BL327" s="20"/>
      <c r="BM327" s="20"/>
    </row>
    <row r="328" spans="2:65" s="10" customFormat="1" ht="22.5" hidden="1" customHeight="1">
      <c r="B328" s="150"/>
      <c r="C328" s="188"/>
      <c r="D328" s="188"/>
      <c r="E328" s="152"/>
      <c r="F328" s="263"/>
      <c r="G328" s="264"/>
      <c r="H328" s="264"/>
      <c r="I328" s="264"/>
      <c r="J328" s="188"/>
      <c r="K328" s="153"/>
      <c r="L328" s="188"/>
      <c r="M328" s="188"/>
      <c r="N328" s="188"/>
      <c r="O328" s="188"/>
      <c r="P328" s="188"/>
      <c r="Q328" s="188"/>
      <c r="R328" s="154"/>
      <c r="T328" s="155"/>
      <c r="U328" s="188"/>
      <c r="V328" s="188"/>
      <c r="W328" s="188"/>
      <c r="X328" s="188"/>
      <c r="Y328" s="188"/>
      <c r="Z328" s="188"/>
      <c r="AA328" s="156"/>
      <c r="AT328" s="157"/>
      <c r="AU328" s="157"/>
      <c r="AY328" s="157"/>
    </row>
    <row r="329" spans="2:65" s="11" customFormat="1" ht="22.5" hidden="1" customHeight="1">
      <c r="B329" s="158"/>
      <c r="C329" s="187"/>
      <c r="D329" s="187"/>
      <c r="E329" s="197"/>
      <c r="F329" s="274"/>
      <c r="G329" s="275"/>
      <c r="H329" s="275"/>
      <c r="I329" s="275"/>
      <c r="J329" s="187"/>
      <c r="K329" s="161"/>
      <c r="L329" s="187"/>
      <c r="M329" s="187"/>
      <c r="N329" s="187"/>
      <c r="O329" s="187"/>
      <c r="P329" s="187"/>
      <c r="Q329" s="187"/>
      <c r="R329" s="162"/>
      <c r="T329" s="163"/>
      <c r="U329" s="187"/>
      <c r="V329" s="187"/>
      <c r="W329" s="187"/>
      <c r="X329" s="187"/>
      <c r="Y329" s="187"/>
      <c r="Z329" s="187"/>
      <c r="AA329" s="164"/>
      <c r="AT329" s="165"/>
      <c r="AU329" s="165"/>
      <c r="AY329" s="165"/>
    </row>
    <row r="330" spans="2:65" s="1" customFormat="1" ht="22.5" hidden="1" customHeight="1">
      <c r="B330" s="140"/>
      <c r="C330" s="166"/>
      <c r="D330" s="166"/>
      <c r="E330" s="167"/>
      <c r="F330" s="281"/>
      <c r="G330" s="281"/>
      <c r="H330" s="281"/>
      <c r="I330" s="281"/>
      <c r="J330" s="168"/>
      <c r="K330" s="169"/>
      <c r="L330" s="282"/>
      <c r="M330" s="282"/>
      <c r="N330" s="282"/>
      <c r="O330" s="280"/>
      <c r="P330" s="280"/>
      <c r="Q330" s="280"/>
      <c r="R330" s="145"/>
      <c r="T330" s="146"/>
      <c r="U330" s="43"/>
      <c r="V330" s="147"/>
      <c r="W330" s="147"/>
      <c r="X330" s="147"/>
      <c r="Y330" s="147"/>
      <c r="Z330" s="147"/>
      <c r="AA330" s="148"/>
      <c r="AR330" s="20"/>
      <c r="AT330" s="20"/>
      <c r="AU330" s="20"/>
      <c r="AY330" s="20"/>
      <c r="BE330" s="149"/>
      <c r="BF330" s="149"/>
      <c r="BG330" s="149"/>
      <c r="BH330" s="149"/>
      <c r="BI330" s="149"/>
      <c r="BJ330" s="20"/>
      <c r="BK330" s="149"/>
      <c r="BL330" s="20"/>
      <c r="BM330" s="20"/>
    </row>
    <row r="331" spans="2:65" s="1" customFormat="1" ht="31.5" hidden="1" customHeight="1">
      <c r="B331" s="140"/>
      <c r="C331" s="141"/>
      <c r="D331" s="141"/>
      <c r="E331" s="142"/>
      <c r="F331" s="260"/>
      <c r="G331" s="260"/>
      <c r="H331" s="260"/>
      <c r="I331" s="260"/>
      <c r="J331" s="143"/>
      <c r="K331" s="144"/>
      <c r="L331" s="280"/>
      <c r="M331" s="280"/>
      <c r="N331" s="280"/>
      <c r="O331" s="280"/>
      <c r="P331" s="280"/>
      <c r="Q331" s="280"/>
      <c r="R331" s="145"/>
      <c r="T331" s="146"/>
      <c r="U331" s="43"/>
      <c r="V331" s="147"/>
      <c r="W331" s="147"/>
      <c r="X331" s="147"/>
      <c r="Y331" s="147"/>
      <c r="Z331" s="147"/>
      <c r="AA331" s="148"/>
      <c r="AR331" s="20"/>
      <c r="AT331" s="20"/>
      <c r="AU331" s="20"/>
      <c r="AY331" s="20"/>
      <c r="BE331" s="149"/>
      <c r="BF331" s="149"/>
      <c r="BG331" s="149"/>
      <c r="BH331" s="149"/>
      <c r="BI331" s="149"/>
      <c r="BJ331" s="20"/>
      <c r="BK331" s="149"/>
      <c r="BL331" s="20"/>
      <c r="BM331" s="20"/>
    </row>
    <row r="332" spans="2:65" s="10" customFormat="1" ht="22.5" hidden="1" customHeight="1">
      <c r="B332" s="150"/>
      <c r="C332" s="188"/>
      <c r="D332" s="188"/>
      <c r="E332" s="152"/>
      <c r="F332" s="263"/>
      <c r="G332" s="264"/>
      <c r="H332" s="264"/>
      <c r="I332" s="264"/>
      <c r="J332" s="188"/>
      <c r="K332" s="153"/>
      <c r="L332" s="188"/>
      <c r="M332" s="188"/>
      <c r="N332" s="188"/>
      <c r="O332" s="188"/>
      <c r="P332" s="188"/>
      <c r="Q332" s="188"/>
      <c r="R332" s="154"/>
      <c r="T332" s="155"/>
      <c r="U332" s="188"/>
      <c r="V332" s="188"/>
      <c r="W332" s="188"/>
      <c r="X332" s="188"/>
      <c r="Y332" s="188"/>
      <c r="Z332" s="188"/>
      <c r="AA332" s="156"/>
      <c r="AT332" s="157"/>
      <c r="AU332" s="157"/>
      <c r="AY332" s="157"/>
    </row>
    <row r="333" spans="2:65" s="11" customFormat="1" ht="22.5" hidden="1" customHeight="1">
      <c r="B333" s="158"/>
      <c r="C333" s="187"/>
      <c r="D333" s="187"/>
      <c r="E333" s="197"/>
      <c r="F333" s="274"/>
      <c r="G333" s="275"/>
      <c r="H333" s="275"/>
      <c r="I333" s="275"/>
      <c r="J333" s="187"/>
      <c r="K333" s="161"/>
      <c r="L333" s="187"/>
      <c r="M333" s="187"/>
      <c r="N333" s="187"/>
      <c r="O333" s="187"/>
      <c r="P333" s="187"/>
      <c r="Q333" s="187"/>
      <c r="R333" s="162"/>
      <c r="T333" s="163"/>
      <c r="U333" s="187"/>
      <c r="V333" s="187"/>
      <c r="W333" s="187"/>
      <c r="X333" s="187"/>
      <c r="Y333" s="187"/>
      <c r="Z333" s="187"/>
      <c r="AA333" s="164"/>
      <c r="AT333" s="165"/>
      <c r="AU333" s="165"/>
      <c r="AY333" s="165"/>
    </row>
    <row r="334" spans="2:65" s="1" customFormat="1" ht="22.5" hidden="1" customHeight="1">
      <c r="B334" s="140"/>
      <c r="C334" s="166"/>
      <c r="D334" s="166"/>
      <c r="E334" s="167"/>
      <c r="F334" s="281"/>
      <c r="G334" s="281"/>
      <c r="H334" s="281"/>
      <c r="I334" s="281"/>
      <c r="J334" s="168"/>
      <c r="K334" s="169"/>
      <c r="L334" s="282"/>
      <c r="M334" s="282"/>
      <c r="N334" s="282"/>
      <c r="O334" s="280"/>
      <c r="P334" s="280"/>
      <c r="Q334" s="280"/>
      <c r="R334" s="145"/>
      <c r="T334" s="146"/>
      <c r="U334" s="43"/>
      <c r="V334" s="147"/>
      <c r="W334" s="147"/>
      <c r="X334" s="147"/>
      <c r="Y334" s="147"/>
      <c r="Z334" s="147"/>
      <c r="AA334" s="148"/>
      <c r="AR334" s="20"/>
      <c r="AT334" s="20"/>
      <c r="AU334" s="20"/>
      <c r="AY334" s="20"/>
      <c r="BE334" s="149"/>
      <c r="BF334" s="149"/>
      <c r="BG334" s="149"/>
      <c r="BH334" s="149"/>
      <c r="BI334" s="149"/>
      <c r="BJ334" s="20"/>
      <c r="BK334" s="149"/>
      <c r="BL334" s="20"/>
      <c r="BM334" s="20"/>
    </row>
    <row r="335" spans="2:65" s="1" customFormat="1" ht="31.5" hidden="1" customHeight="1">
      <c r="B335" s="140"/>
      <c r="C335" s="141"/>
      <c r="D335" s="141"/>
      <c r="E335" s="142"/>
      <c r="F335" s="260"/>
      <c r="G335" s="260"/>
      <c r="H335" s="260"/>
      <c r="I335" s="260"/>
      <c r="J335" s="143"/>
      <c r="K335" s="144"/>
      <c r="L335" s="280"/>
      <c r="M335" s="280"/>
      <c r="N335" s="280"/>
      <c r="O335" s="280"/>
      <c r="P335" s="280"/>
      <c r="Q335" s="280"/>
      <c r="R335" s="145"/>
      <c r="T335" s="146"/>
      <c r="U335" s="43"/>
      <c r="V335" s="147"/>
      <c r="W335" s="147"/>
      <c r="X335" s="147"/>
      <c r="Y335" s="147"/>
      <c r="Z335" s="147"/>
      <c r="AA335" s="148"/>
      <c r="AR335" s="20"/>
      <c r="AT335" s="20"/>
      <c r="AU335" s="20"/>
      <c r="AY335" s="20"/>
      <c r="BE335" s="149"/>
      <c r="BF335" s="149"/>
      <c r="BG335" s="149"/>
      <c r="BH335" s="149"/>
      <c r="BI335" s="149"/>
      <c r="BJ335" s="20"/>
      <c r="BK335" s="149"/>
      <c r="BL335" s="20"/>
      <c r="BM335" s="20"/>
    </row>
    <row r="336" spans="2:65" s="9" customFormat="1" ht="29.25" hidden="1" customHeight="1">
      <c r="B336" s="129"/>
      <c r="C336" s="130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278"/>
      <c r="O336" s="279"/>
      <c r="P336" s="279"/>
      <c r="Q336" s="279"/>
      <c r="R336" s="132"/>
      <c r="T336" s="133"/>
      <c r="U336" s="130"/>
      <c r="V336" s="130"/>
      <c r="W336" s="134"/>
      <c r="X336" s="130"/>
      <c r="Y336" s="134"/>
      <c r="Z336" s="130"/>
      <c r="AA336" s="135"/>
      <c r="AR336" s="136"/>
      <c r="AT336" s="137"/>
      <c r="AU336" s="137"/>
      <c r="AY336" s="136"/>
      <c r="BK336" s="138"/>
    </row>
    <row r="337" spans="2:65" s="1" customFormat="1" ht="31.5" hidden="1" customHeight="1">
      <c r="B337" s="140"/>
      <c r="C337" s="141"/>
      <c r="D337" s="141"/>
      <c r="E337" s="142"/>
      <c r="F337" s="260"/>
      <c r="G337" s="260"/>
      <c r="H337" s="260"/>
      <c r="I337" s="260"/>
      <c r="J337" s="143"/>
      <c r="K337" s="144"/>
      <c r="L337" s="280"/>
      <c r="M337" s="280"/>
      <c r="N337" s="280"/>
      <c r="O337" s="280"/>
      <c r="P337" s="280"/>
      <c r="Q337" s="280"/>
      <c r="R337" s="145"/>
      <c r="T337" s="146"/>
      <c r="U337" s="43"/>
      <c r="V337" s="147"/>
      <c r="W337" s="147"/>
      <c r="X337" s="147"/>
      <c r="Y337" s="147"/>
      <c r="Z337" s="147"/>
      <c r="AA337" s="148"/>
      <c r="AR337" s="20"/>
      <c r="AT337" s="20"/>
      <c r="AU337" s="20"/>
      <c r="AY337" s="20"/>
      <c r="BE337" s="149"/>
      <c r="BF337" s="149"/>
      <c r="BG337" s="149"/>
      <c r="BH337" s="149"/>
      <c r="BI337" s="149"/>
      <c r="BJ337" s="20"/>
      <c r="BK337" s="149"/>
      <c r="BL337" s="20"/>
      <c r="BM337" s="20"/>
    </row>
    <row r="338" spans="2:65" s="9" customFormat="1" ht="29.25" hidden="1" customHeight="1">
      <c r="B338" s="129"/>
      <c r="C338" s="130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278"/>
      <c r="O338" s="279"/>
      <c r="P338" s="279"/>
      <c r="Q338" s="279"/>
      <c r="R338" s="132"/>
      <c r="T338" s="133"/>
      <c r="U338" s="130"/>
      <c r="V338" s="130"/>
      <c r="W338" s="134"/>
      <c r="X338" s="130"/>
      <c r="Y338" s="134"/>
      <c r="Z338" s="130"/>
      <c r="AA338" s="135"/>
      <c r="AR338" s="136"/>
      <c r="AT338" s="137"/>
      <c r="AU338" s="137"/>
      <c r="AY338" s="136"/>
      <c r="BK338" s="138"/>
    </row>
    <row r="339" spans="2:65" s="1" customFormat="1" ht="22.5" hidden="1" customHeight="1">
      <c r="B339" s="140"/>
      <c r="C339" s="141"/>
      <c r="D339" s="141"/>
      <c r="E339" s="142"/>
      <c r="F339" s="260"/>
      <c r="G339" s="260"/>
      <c r="H339" s="260"/>
      <c r="I339" s="260"/>
      <c r="J339" s="143"/>
      <c r="K339" s="144"/>
      <c r="L339" s="280"/>
      <c r="M339" s="280"/>
      <c r="N339" s="280"/>
      <c r="O339" s="280"/>
      <c r="P339" s="280"/>
      <c r="Q339" s="280"/>
      <c r="R339" s="145"/>
      <c r="T339" s="146"/>
      <c r="U339" s="43"/>
      <c r="V339" s="147"/>
      <c r="W339" s="147"/>
      <c r="X339" s="147"/>
      <c r="Y339" s="147"/>
      <c r="Z339" s="147"/>
      <c r="AA339" s="148"/>
      <c r="AR339" s="20"/>
      <c r="AT339" s="20"/>
      <c r="AU339" s="20"/>
      <c r="AY339" s="20"/>
      <c r="BE339" s="149"/>
      <c r="BF339" s="149"/>
      <c r="BG339" s="149"/>
      <c r="BH339" s="149"/>
      <c r="BI339" s="149"/>
      <c r="BJ339" s="20"/>
      <c r="BK339" s="149"/>
      <c r="BL339" s="20"/>
      <c r="BM339" s="20"/>
    </row>
    <row r="340" spans="2:65" s="1" customFormat="1" ht="30" hidden="1" customHeight="1">
      <c r="B340" s="34"/>
      <c r="C340" s="191"/>
      <c r="D340" s="191"/>
      <c r="E340" s="191"/>
      <c r="F340" s="283" t="s">
        <v>1626</v>
      </c>
      <c r="G340" s="284"/>
      <c r="H340" s="284"/>
      <c r="I340" s="284"/>
      <c r="J340" s="191"/>
      <c r="K340" s="191"/>
      <c r="L340" s="191"/>
      <c r="M340" s="191"/>
      <c r="N340" s="191"/>
      <c r="O340" s="191"/>
      <c r="P340" s="191"/>
      <c r="Q340" s="191"/>
      <c r="R340" s="36"/>
      <c r="T340" s="173"/>
      <c r="U340" s="191"/>
      <c r="V340" s="191"/>
      <c r="W340" s="191"/>
      <c r="X340" s="191"/>
      <c r="Y340" s="191"/>
      <c r="Z340" s="191"/>
      <c r="AA340" s="73"/>
      <c r="AT340" s="20" t="s">
        <v>481</v>
      </c>
      <c r="AU340" s="20" t="s">
        <v>95</v>
      </c>
    </row>
    <row r="341" spans="2:65" s="10" customFormat="1" ht="22.5" hidden="1" customHeight="1">
      <c r="B341" s="150"/>
      <c r="C341" s="188"/>
      <c r="D341" s="188"/>
      <c r="E341" s="152" t="s">
        <v>5</v>
      </c>
      <c r="F341" s="270" t="s">
        <v>1627</v>
      </c>
      <c r="G341" s="271"/>
      <c r="H341" s="271"/>
      <c r="I341" s="271"/>
      <c r="J341" s="188"/>
      <c r="K341" s="153">
        <v>300</v>
      </c>
      <c r="L341" s="188"/>
      <c r="M341" s="188"/>
      <c r="N341" s="188"/>
      <c r="O341" s="188"/>
      <c r="P341" s="188"/>
      <c r="Q341" s="188"/>
      <c r="R341" s="154"/>
      <c r="T341" s="155"/>
      <c r="U341" s="188"/>
      <c r="V341" s="188"/>
      <c r="W341" s="188"/>
      <c r="X341" s="188"/>
      <c r="Y341" s="188"/>
      <c r="Z341" s="188"/>
      <c r="AA341" s="156"/>
      <c r="AT341" s="157" t="s">
        <v>137</v>
      </c>
      <c r="AU341" s="157" t="s">
        <v>95</v>
      </c>
      <c r="AV341" s="10" t="s">
        <v>95</v>
      </c>
      <c r="AW341" s="10" t="s">
        <v>32</v>
      </c>
      <c r="AX341" s="10" t="s">
        <v>74</v>
      </c>
      <c r="AY341" s="157" t="s">
        <v>130</v>
      </c>
    </row>
    <row r="342" spans="2:65" s="11" customFormat="1" ht="22.5" hidden="1" customHeight="1">
      <c r="B342" s="158"/>
      <c r="C342" s="187"/>
      <c r="D342" s="187"/>
      <c r="E342" s="197" t="s">
        <v>5</v>
      </c>
      <c r="F342" s="274" t="s">
        <v>141</v>
      </c>
      <c r="G342" s="275"/>
      <c r="H342" s="275"/>
      <c r="I342" s="275"/>
      <c r="J342" s="187"/>
      <c r="K342" s="161">
        <v>300</v>
      </c>
      <c r="L342" s="187"/>
      <c r="M342" s="187"/>
      <c r="N342" s="187"/>
      <c r="O342" s="187"/>
      <c r="P342" s="187"/>
      <c r="Q342" s="187"/>
      <c r="R342" s="162"/>
      <c r="T342" s="163"/>
      <c r="U342" s="187"/>
      <c r="V342" s="187"/>
      <c r="W342" s="187"/>
      <c r="X342" s="187"/>
      <c r="Y342" s="187"/>
      <c r="Z342" s="187"/>
      <c r="AA342" s="164"/>
      <c r="AT342" s="165" t="s">
        <v>137</v>
      </c>
      <c r="AU342" s="165" t="s">
        <v>95</v>
      </c>
      <c r="AV342" s="11" t="s">
        <v>135</v>
      </c>
      <c r="AW342" s="11" t="s">
        <v>32</v>
      </c>
      <c r="AX342" s="11" t="s">
        <v>80</v>
      </c>
      <c r="AY342" s="165" t="s">
        <v>130</v>
      </c>
    </row>
    <row r="343" spans="2:65" s="9" customFormat="1" ht="28.5" customHeight="1">
      <c r="B343" s="129"/>
      <c r="C343" s="130"/>
      <c r="D343" s="139" t="s">
        <v>1510</v>
      </c>
      <c r="E343" s="139"/>
      <c r="F343" s="139"/>
      <c r="G343" s="139"/>
      <c r="H343" s="139"/>
      <c r="I343" s="139"/>
      <c r="J343" s="139"/>
      <c r="K343" s="139"/>
      <c r="L343" s="139"/>
      <c r="M343" s="139"/>
      <c r="N343" s="258">
        <f>BK343</f>
        <v>0</v>
      </c>
      <c r="O343" s="259"/>
      <c r="P343" s="259"/>
      <c r="Q343" s="259"/>
      <c r="R343" s="132"/>
      <c r="T343" s="133"/>
      <c r="U343" s="130"/>
      <c r="V343" s="130"/>
      <c r="W343" s="134">
        <f>SUM(W344:W347)</f>
        <v>0</v>
      </c>
      <c r="X343" s="130"/>
      <c r="Y343" s="134">
        <f>SUM(Y344:Y347)</f>
        <v>0</v>
      </c>
      <c r="Z343" s="130"/>
      <c r="AA343" s="135">
        <f>SUM(AA344:AA347)</f>
        <v>0</v>
      </c>
      <c r="AR343" s="136" t="s">
        <v>80</v>
      </c>
      <c r="AT343" s="137" t="s">
        <v>73</v>
      </c>
      <c r="AU343" s="137" t="s">
        <v>80</v>
      </c>
      <c r="AY343" s="136" t="s">
        <v>130</v>
      </c>
      <c r="BK343" s="138">
        <f>SUM(BK344:BK347)</f>
        <v>0</v>
      </c>
    </row>
    <row r="344" spans="2:65" s="1" customFormat="1" ht="44.25" hidden="1" customHeight="1">
      <c r="B344" s="140"/>
      <c r="C344" s="141"/>
      <c r="D344" s="141"/>
      <c r="E344" s="142"/>
      <c r="F344" s="260"/>
      <c r="G344" s="260"/>
      <c r="H344" s="260"/>
      <c r="I344" s="260"/>
      <c r="J344" s="143"/>
      <c r="K344" s="144"/>
      <c r="L344" s="280"/>
      <c r="M344" s="280"/>
      <c r="N344" s="280"/>
      <c r="O344" s="280"/>
      <c r="P344" s="280"/>
      <c r="Q344" s="280"/>
      <c r="R344" s="145"/>
      <c r="T344" s="146"/>
      <c r="U344" s="43"/>
      <c r="V344" s="147"/>
      <c r="W344" s="147"/>
      <c r="X344" s="147"/>
      <c r="Y344" s="147"/>
      <c r="Z344" s="147"/>
      <c r="AA344" s="148"/>
      <c r="AR344" s="20"/>
      <c r="AT344" s="20"/>
      <c r="AU344" s="20"/>
      <c r="AY344" s="20"/>
      <c r="BE344" s="149"/>
      <c r="BF344" s="149"/>
      <c r="BG344" s="149"/>
      <c r="BH344" s="149"/>
      <c r="BI344" s="149"/>
      <c r="BJ344" s="20"/>
      <c r="BK344" s="149"/>
      <c r="BL344" s="20"/>
      <c r="BM344" s="20"/>
    </row>
    <row r="345" spans="2:65" s="1" customFormat="1" ht="31.5" hidden="1" customHeight="1">
      <c r="B345" s="140"/>
      <c r="C345" s="141"/>
      <c r="D345" s="141"/>
      <c r="E345" s="142"/>
      <c r="F345" s="260"/>
      <c r="G345" s="260"/>
      <c r="H345" s="260"/>
      <c r="I345" s="260"/>
      <c r="J345" s="143"/>
      <c r="K345" s="144"/>
      <c r="L345" s="280"/>
      <c r="M345" s="280"/>
      <c r="N345" s="280"/>
      <c r="O345" s="280"/>
      <c r="P345" s="280"/>
      <c r="Q345" s="280"/>
      <c r="R345" s="145"/>
      <c r="T345" s="146"/>
      <c r="U345" s="43"/>
      <c r="V345" s="147"/>
      <c r="W345" s="147"/>
      <c r="X345" s="147"/>
      <c r="Y345" s="147"/>
      <c r="Z345" s="147"/>
      <c r="AA345" s="148"/>
      <c r="AR345" s="20"/>
      <c r="AT345" s="20"/>
      <c r="AU345" s="20"/>
      <c r="AY345" s="20"/>
      <c r="BE345" s="149"/>
      <c r="BF345" s="149"/>
      <c r="BG345" s="149"/>
      <c r="BH345" s="149"/>
      <c r="BI345" s="149"/>
      <c r="BJ345" s="20"/>
      <c r="BK345" s="149"/>
      <c r="BL345" s="20"/>
      <c r="BM345" s="20"/>
    </row>
    <row r="346" spans="2:65" s="1" customFormat="1" ht="31.5" customHeight="1">
      <c r="B346" s="140"/>
      <c r="C346" s="141" t="s">
        <v>282</v>
      </c>
      <c r="D346" s="141" t="s">
        <v>131</v>
      </c>
      <c r="E346" s="142" t="s">
        <v>1628</v>
      </c>
      <c r="F346" s="260" t="s">
        <v>1629</v>
      </c>
      <c r="G346" s="260"/>
      <c r="H346" s="260"/>
      <c r="I346" s="260"/>
      <c r="J346" s="143" t="s">
        <v>144</v>
      </c>
      <c r="K346" s="144">
        <v>42</v>
      </c>
      <c r="L346" s="261">
        <v>0</v>
      </c>
      <c r="M346" s="261"/>
      <c r="N346" s="262">
        <f>ROUND(L346*K346,2)</f>
        <v>0</v>
      </c>
      <c r="O346" s="262"/>
      <c r="P346" s="262"/>
      <c r="Q346" s="262"/>
      <c r="R346" s="145"/>
      <c r="T346" s="146" t="s">
        <v>5</v>
      </c>
      <c r="U346" s="43" t="s">
        <v>39</v>
      </c>
      <c r="V346" s="147">
        <v>0</v>
      </c>
      <c r="W346" s="147">
        <f>V346*K346</f>
        <v>0</v>
      </c>
      <c r="X346" s="147">
        <v>0</v>
      </c>
      <c r="Y346" s="147">
        <f>X346*K346</f>
        <v>0</v>
      </c>
      <c r="Z346" s="147">
        <v>0</v>
      </c>
      <c r="AA346" s="148">
        <f>Z346*K346</f>
        <v>0</v>
      </c>
      <c r="AR346" s="20" t="s">
        <v>135</v>
      </c>
      <c r="AT346" s="20" t="s">
        <v>131</v>
      </c>
      <c r="AU346" s="20" t="s">
        <v>95</v>
      </c>
      <c r="AY346" s="20" t="s">
        <v>130</v>
      </c>
      <c r="BE346" s="149">
        <f>IF(U346="základní",N346,0)</f>
        <v>0</v>
      </c>
      <c r="BF346" s="149">
        <f>IF(U346="snížená",N346,0)</f>
        <v>0</v>
      </c>
      <c r="BG346" s="149">
        <f>IF(U346="zákl. přenesená",N346,0)</f>
        <v>0</v>
      </c>
      <c r="BH346" s="149">
        <f>IF(U346="sníž. přenesená",N346,0)</f>
        <v>0</v>
      </c>
      <c r="BI346" s="149">
        <f>IF(U346="nulová",N346,0)</f>
        <v>0</v>
      </c>
      <c r="BJ346" s="20" t="s">
        <v>80</v>
      </c>
      <c r="BK346" s="149">
        <f>ROUND(L346*K346,2)</f>
        <v>0</v>
      </c>
      <c r="BL346" s="20" t="s">
        <v>135</v>
      </c>
      <c r="BM346" s="20" t="s">
        <v>412</v>
      </c>
    </row>
    <row r="347" spans="2:65" s="1" customFormat="1" ht="0.75" customHeight="1">
      <c r="B347" s="140"/>
      <c r="C347" s="141"/>
      <c r="D347" s="141"/>
      <c r="E347" s="142"/>
      <c r="F347" s="260"/>
      <c r="G347" s="260"/>
      <c r="H347" s="260"/>
      <c r="I347" s="260"/>
      <c r="J347" s="143"/>
      <c r="K347" s="144"/>
      <c r="L347" s="280"/>
      <c r="M347" s="280"/>
      <c r="N347" s="280"/>
      <c r="O347" s="280"/>
      <c r="P347" s="280"/>
      <c r="Q347" s="280"/>
      <c r="R347" s="145"/>
      <c r="T347" s="146"/>
      <c r="U347" s="43"/>
      <c r="V347" s="147"/>
      <c r="W347" s="147"/>
      <c r="X347" s="147"/>
      <c r="Y347" s="147"/>
      <c r="Z347" s="147"/>
      <c r="AA347" s="148"/>
      <c r="AR347" s="20"/>
      <c r="AT347" s="20"/>
      <c r="AU347" s="20"/>
      <c r="AY347" s="20"/>
      <c r="BE347" s="149"/>
      <c r="BF347" s="149"/>
      <c r="BG347" s="149"/>
      <c r="BH347" s="149"/>
      <c r="BI347" s="149"/>
      <c r="BJ347" s="20"/>
      <c r="BK347" s="149"/>
      <c r="BL347" s="20"/>
      <c r="BM347" s="20"/>
    </row>
    <row r="348" spans="2:65" s="9" customFormat="1" ht="29.85" customHeight="1">
      <c r="B348" s="129"/>
      <c r="C348" s="130"/>
      <c r="D348" s="139" t="s">
        <v>1511</v>
      </c>
      <c r="E348" s="139"/>
      <c r="F348" s="139"/>
      <c r="G348" s="139"/>
      <c r="H348" s="139"/>
      <c r="I348" s="139"/>
      <c r="J348" s="139"/>
      <c r="K348" s="139"/>
      <c r="L348" s="139"/>
      <c r="M348" s="139"/>
      <c r="N348" s="278">
        <f>BK348</f>
        <v>0</v>
      </c>
      <c r="O348" s="279"/>
      <c r="P348" s="279"/>
      <c r="Q348" s="279"/>
      <c r="R348" s="132"/>
      <c r="T348" s="133"/>
      <c r="U348" s="130"/>
      <c r="V348" s="130"/>
      <c r="W348" s="134">
        <f>SUM(W349:W359)</f>
        <v>0</v>
      </c>
      <c r="X348" s="130"/>
      <c r="Y348" s="134">
        <f>SUM(Y349:Y359)</f>
        <v>0</v>
      </c>
      <c r="Z348" s="130"/>
      <c r="AA348" s="135">
        <f>SUM(AA349:AA359)</f>
        <v>0</v>
      </c>
      <c r="AR348" s="136" t="s">
        <v>80</v>
      </c>
      <c r="AT348" s="137" t="s">
        <v>73</v>
      </c>
      <c r="AU348" s="137" t="s">
        <v>80</v>
      </c>
      <c r="AY348" s="136" t="s">
        <v>130</v>
      </c>
      <c r="BK348" s="138">
        <f>SUM(BK349:BK359)</f>
        <v>0</v>
      </c>
    </row>
    <row r="349" spans="2:65" s="1" customFormat="1" ht="31.5" customHeight="1">
      <c r="B349" s="140"/>
      <c r="C349" s="141" t="s">
        <v>285</v>
      </c>
      <c r="D349" s="141" t="s">
        <v>131</v>
      </c>
      <c r="E349" s="142" t="s">
        <v>1630</v>
      </c>
      <c r="F349" s="260" t="s">
        <v>1631</v>
      </c>
      <c r="G349" s="260"/>
      <c r="H349" s="260"/>
      <c r="I349" s="260"/>
      <c r="J349" s="143" t="s">
        <v>144</v>
      </c>
      <c r="K349" s="144">
        <v>350</v>
      </c>
      <c r="L349" s="261">
        <v>0</v>
      </c>
      <c r="M349" s="261"/>
      <c r="N349" s="262">
        <f>ROUND(L349*K349,2)</f>
        <v>0</v>
      </c>
      <c r="O349" s="262"/>
      <c r="P349" s="262"/>
      <c r="Q349" s="262"/>
      <c r="R349" s="145"/>
      <c r="T349" s="146" t="s">
        <v>5</v>
      </c>
      <c r="U349" s="43" t="s">
        <v>39</v>
      </c>
      <c r="V349" s="147">
        <v>0</v>
      </c>
      <c r="W349" s="147">
        <f>V349*K349</f>
        <v>0</v>
      </c>
      <c r="X349" s="147">
        <v>0</v>
      </c>
      <c r="Y349" s="147">
        <f>X349*K349</f>
        <v>0</v>
      </c>
      <c r="Z349" s="147">
        <v>0</v>
      </c>
      <c r="AA349" s="148">
        <f>Z349*K349</f>
        <v>0</v>
      </c>
      <c r="AR349" s="20" t="s">
        <v>135</v>
      </c>
      <c r="AT349" s="20" t="s">
        <v>131</v>
      </c>
      <c r="AU349" s="20" t="s">
        <v>95</v>
      </c>
      <c r="AY349" s="20" t="s">
        <v>130</v>
      </c>
      <c r="BE349" s="149">
        <f>IF(U349="základní",N349,0)</f>
        <v>0</v>
      </c>
      <c r="BF349" s="149">
        <f>IF(U349="snížená",N349,0)</f>
        <v>0</v>
      </c>
      <c r="BG349" s="149">
        <f>IF(U349="zákl. přenesená",N349,0)</f>
        <v>0</v>
      </c>
      <c r="BH349" s="149">
        <f>IF(U349="sníž. přenesená",N349,0)</f>
        <v>0</v>
      </c>
      <c r="BI349" s="149">
        <f>IF(U349="nulová",N349,0)</f>
        <v>0</v>
      </c>
      <c r="BJ349" s="20" t="s">
        <v>80</v>
      </c>
      <c r="BK349" s="149">
        <f>ROUND(L349*K349,2)</f>
        <v>0</v>
      </c>
      <c r="BL349" s="20" t="s">
        <v>135</v>
      </c>
      <c r="BM349" s="20" t="s">
        <v>420</v>
      </c>
    </row>
    <row r="350" spans="2:65" s="1" customFormat="1" ht="22.5" customHeight="1">
      <c r="B350" s="140"/>
      <c r="C350" s="166" t="s">
        <v>379</v>
      </c>
      <c r="D350" s="166" t="s">
        <v>151</v>
      </c>
      <c r="E350" s="167" t="s">
        <v>1632</v>
      </c>
      <c r="F350" s="281" t="s">
        <v>1633</v>
      </c>
      <c r="G350" s="281"/>
      <c r="H350" s="281"/>
      <c r="I350" s="281"/>
      <c r="J350" s="168" t="s">
        <v>144</v>
      </c>
      <c r="K350" s="169">
        <v>385</v>
      </c>
      <c r="L350" s="285">
        <v>0</v>
      </c>
      <c r="M350" s="285"/>
      <c r="N350" s="286">
        <f>ROUND(L350*K350,2)</f>
        <v>0</v>
      </c>
      <c r="O350" s="262"/>
      <c r="P350" s="262"/>
      <c r="Q350" s="262"/>
      <c r="R350" s="145"/>
      <c r="T350" s="146" t="s">
        <v>5</v>
      </c>
      <c r="U350" s="43" t="s">
        <v>39</v>
      </c>
      <c r="V350" s="147">
        <v>0</v>
      </c>
      <c r="W350" s="147">
        <f>V350*K350</f>
        <v>0</v>
      </c>
      <c r="X350" s="147">
        <v>0</v>
      </c>
      <c r="Y350" s="147">
        <f>X350*K350</f>
        <v>0</v>
      </c>
      <c r="Z350" s="147">
        <v>0</v>
      </c>
      <c r="AA350" s="148">
        <f>Z350*K350</f>
        <v>0</v>
      </c>
      <c r="AR350" s="20" t="s">
        <v>154</v>
      </c>
      <c r="AT350" s="20" t="s">
        <v>151</v>
      </c>
      <c r="AU350" s="20" t="s">
        <v>95</v>
      </c>
      <c r="AY350" s="20" t="s">
        <v>130</v>
      </c>
      <c r="BE350" s="149">
        <f>IF(U350="základní",N350,0)</f>
        <v>0</v>
      </c>
      <c r="BF350" s="149">
        <f>IF(U350="snížená",N350,0)</f>
        <v>0</v>
      </c>
      <c r="BG350" s="149">
        <f>IF(U350="zákl. přenesená",N350,0)</f>
        <v>0</v>
      </c>
      <c r="BH350" s="149">
        <f>IF(U350="sníž. přenesená",N350,0)</f>
        <v>0</v>
      </c>
      <c r="BI350" s="149">
        <f>IF(U350="nulová",N350,0)</f>
        <v>0</v>
      </c>
      <c r="BJ350" s="20" t="s">
        <v>80</v>
      </c>
      <c r="BK350" s="149">
        <f>ROUND(L350*K350,2)</f>
        <v>0</v>
      </c>
      <c r="BL350" s="20" t="s">
        <v>135</v>
      </c>
      <c r="BM350" s="20" t="s">
        <v>425</v>
      </c>
    </row>
    <row r="351" spans="2:65" s="1" customFormat="1" ht="44.25" customHeight="1">
      <c r="B351" s="140"/>
      <c r="C351" s="141" t="s">
        <v>288</v>
      </c>
      <c r="D351" s="141" t="s">
        <v>131</v>
      </c>
      <c r="E351" s="142" t="s">
        <v>1634</v>
      </c>
      <c r="F351" s="260" t="s">
        <v>1635</v>
      </c>
      <c r="G351" s="260"/>
      <c r="H351" s="260"/>
      <c r="I351" s="260"/>
      <c r="J351" s="143" t="s">
        <v>134</v>
      </c>
      <c r="K351" s="144">
        <v>358.66</v>
      </c>
      <c r="L351" s="261">
        <v>0</v>
      </c>
      <c r="M351" s="261"/>
      <c r="N351" s="262">
        <f>ROUND(L351*K351,2)</f>
        <v>0</v>
      </c>
      <c r="O351" s="262"/>
      <c r="P351" s="262"/>
      <c r="Q351" s="262"/>
      <c r="R351" s="145"/>
      <c r="T351" s="146" t="s">
        <v>5</v>
      </c>
      <c r="U351" s="43" t="s">
        <v>39</v>
      </c>
      <c r="V351" s="147">
        <v>0</v>
      </c>
      <c r="W351" s="147">
        <f>V351*K351</f>
        <v>0</v>
      </c>
      <c r="X351" s="147">
        <v>0</v>
      </c>
      <c r="Y351" s="147">
        <f>X351*K351</f>
        <v>0</v>
      </c>
      <c r="Z351" s="147">
        <v>0</v>
      </c>
      <c r="AA351" s="148">
        <f>Z351*K351</f>
        <v>0</v>
      </c>
      <c r="AR351" s="20" t="s">
        <v>135</v>
      </c>
      <c r="AT351" s="20" t="s">
        <v>131</v>
      </c>
      <c r="AU351" s="20" t="s">
        <v>95</v>
      </c>
      <c r="AY351" s="20" t="s">
        <v>130</v>
      </c>
      <c r="BE351" s="149">
        <f>IF(U351="základní",N351,0)</f>
        <v>0</v>
      </c>
      <c r="BF351" s="149">
        <f>IF(U351="snížená",N351,0)</f>
        <v>0</v>
      </c>
      <c r="BG351" s="149">
        <f>IF(U351="zákl. přenesená",N351,0)</f>
        <v>0</v>
      </c>
      <c r="BH351" s="149">
        <f>IF(U351="sníž. přenesená",N351,0)</f>
        <v>0</v>
      </c>
      <c r="BI351" s="149">
        <f>IF(U351="nulová",N351,0)</f>
        <v>0</v>
      </c>
      <c r="BJ351" s="20" t="s">
        <v>80</v>
      </c>
      <c r="BK351" s="149">
        <f>ROUND(L351*K351,2)</f>
        <v>0</v>
      </c>
      <c r="BL351" s="20" t="s">
        <v>135</v>
      </c>
      <c r="BM351" s="20" t="s">
        <v>428</v>
      </c>
    </row>
    <row r="352" spans="2:65" s="1" customFormat="1" ht="22.5" customHeight="1">
      <c r="B352" s="140"/>
      <c r="C352" s="166" t="s">
        <v>386</v>
      </c>
      <c r="D352" s="166" t="s">
        <v>151</v>
      </c>
      <c r="E352" s="167" t="s">
        <v>1636</v>
      </c>
      <c r="F352" s="281" t="s">
        <v>1637</v>
      </c>
      <c r="G352" s="281"/>
      <c r="H352" s="281"/>
      <c r="I352" s="281"/>
      <c r="J352" s="168" t="s">
        <v>134</v>
      </c>
      <c r="K352" s="169">
        <v>394.52600000000001</v>
      </c>
      <c r="L352" s="285">
        <v>0</v>
      </c>
      <c r="M352" s="285"/>
      <c r="N352" s="286">
        <f>ROUND(L352*K352,2)</f>
        <v>0</v>
      </c>
      <c r="O352" s="262"/>
      <c r="P352" s="262"/>
      <c r="Q352" s="262"/>
      <c r="R352" s="145"/>
      <c r="T352" s="146" t="s">
        <v>5</v>
      </c>
      <c r="U352" s="43" t="s">
        <v>39</v>
      </c>
      <c r="V352" s="147">
        <v>0</v>
      </c>
      <c r="W352" s="147">
        <f>V352*K352</f>
        <v>0</v>
      </c>
      <c r="X352" s="147">
        <v>0</v>
      </c>
      <c r="Y352" s="147">
        <f>X352*K352</f>
        <v>0</v>
      </c>
      <c r="Z352" s="147">
        <v>0</v>
      </c>
      <c r="AA352" s="148">
        <f>Z352*K352</f>
        <v>0</v>
      </c>
      <c r="AR352" s="20" t="s">
        <v>154</v>
      </c>
      <c r="AT352" s="20" t="s">
        <v>151</v>
      </c>
      <c r="AU352" s="20" t="s">
        <v>95</v>
      </c>
      <c r="AY352" s="20" t="s">
        <v>130</v>
      </c>
      <c r="BE352" s="149">
        <f>IF(U352="základní",N352,0)</f>
        <v>0</v>
      </c>
      <c r="BF352" s="149">
        <f>IF(U352="snížená",N352,0)</f>
        <v>0</v>
      </c>
      <c r="BG352" s="149">
        <f>IF(U352="zákl. přenesená",N352,0)</f>
        <v>0</v>
      </c>
      <c r="BH352" s="149">
        <f>IF(U352="sníž. přenesená",N352,0)</f>
        <v>0</v>
      </c>
      <c r="BI352" s="149">
        <f>IF(U352="nulová",N352,0)</f>
        <v>0</v>
      </c>
      <c r="BJ352" s="20" t="s">
        <v>80</v>
      </c>
      <c r="BK352" s="149">
        <f>ROUND(L352*K352,2)</f>
        <v>0</v>
      </c>
      <c r="BL352" s="20" t="s">
        <v>135</v>
      </c>
      <c r="BM352" s="20" t="s">
        <v>432</v>
      </c>
    </row>
    <row r="353" spans="2:65" s="10" customFormat="1" ht="57" customHeight="1">
      <c r="B353" s="150"/>
      <c r="C353" s="188"/>
      <c r="D353" s="188"/>
      <c r="E353" s="152" t="s">
        <v>5</v>
      </c>
      <c r="F353" s="263" t="s">
        <v>1638</v>
      </c>
      <c r="G353" s="264"/>
      <c r="H353" s="264"/>
      <c r="I353" s="264"/>
      <c r="J353" s="188"/>
      <c r="K353" s="153">
        <v>140.85</v>
      </c>
      <c r="L353" s="188"/>
      <c r="M353" s="188"/>
      <c r="N353" s="188"/>
      <c r="O353" s="188"/>
      <c r="P353" s="188"/>
      <c r="Q353" s="188"/>
      <c r="R353" s="154"/>
      <c r="T353" s="155"/>
      <c r="U353" s="188"/>
      <c r="V353" s="188"/>
      <c r="W353" s="188"/>
      <c r="X353" s="188"/>
      <c r="Y353" s="188"/>
      <c r="Z353" s="188"/>
      <c r="AA353" s="156"/>
      <c r="AT353" s="157" t="s">
        <v>137</v>
      </c>
      <c r="AU353" s="157" t="s">
        <v>95</v>
      </c>
      <c r="AV353" s="10" t="s">
        <v>95</v>
      </c>
      <c r="AW353" s="10" t="s">
        <v>32</v>
      </c>
      <c r="AX353" s="10" t="s">
        <v>74</v>
      </c>
      <c r="AY353" s="157" t="s">
        <v>130</v>
      </c>
    </row>
    <row r="354" spans="2:65" s="10" customFormat="1" ht="57" customHeight="1">
      <c r="B354" s="150"/>
      <c r="C354" s="188"/>
      <c r="D354" s="188"/>
      <c r="E354" s="152" t="s">
        <v>5</v>
      </c>
      <c r="F354" s="270" t="s">
        <v>1639</v>
      </c>
      <c r="G354" s="271"/>
      <c r="H354" s="271"/>
      <c r="I354" s="271"/>
      <c r="J354" s="188"/>
      <c r="K354" s="153">
        <v>108.14</v>
      </c>
      <c r="L354" s="188"/>
      <c r="M354" s="188"/>
      <c r="N354" s="188"/>
      <c r="O354" s="188"/>
      <c r="P354" s="188"/>
      <c r="Q354" s="188"/>
      <c r="R354" s="154"/>
      <c r="T354" s="155"/>
      <c r="U354" s="188"/>
      <c r="V354" s="188"/>
      <c r="W354" s="188"/>
      <c r="X354" s="188"/>
      <c r="Y354" s="188"/>
      <c r="Z354" s="188"/>
      <c r="AA354" s="156"/>
      <c r="AT354" s="157" t="s">
        <v>137</v>
      </c>
      <c r="AU354" s="157" t="s">
        <v>95</v>
      </c>
      <c r="AV354" s="10" t="s">
        <v>95</v>
      </c>
      <c r="AW354" s="10" t="s">
        <v>32</v>
      </c>
      <c r="AX354" s="10" t="s">
        <v>74</v>
      </c>
      <c r="AY354" s="157" t="s">
        <v>130</v>
      </c>
    </row>
    <row r="355" spans="2:65" s="10" customFormat="1" ht="44.25" customHeight="1">
      <c r="B355" s="150"/>
      <c r="C355" s="188"/>
      <c r="D355" s="188"/>
      <c r="E355" s="152" t="s">
        <v>5</v>
      </c>
      <c r="F355" s="270" t="s">
        <v>1640</v>
      </c>
      <c r="G355" s="271"/>
      <c r="H355" s="271"/>
      <c r="I355" s="271"/>
      <c r="J355" s="188"/>
      <c r="K355" s="153">
        <v>109.67</v>
      </c>
      <c r="L355" s="188"/>
      <c r="M355" s="188"/>
      <c r="N355" s="188"/>
      <c r="O355" s="188"/>
      <c r="P355" s="188"/>
      <c r="Q355" s="188"/>
      <c r="R355" s="154"/>
      <c r="T355" s="155"/>
      <c r="U355" s="188"/>
      <c r="V355" s="188"/>
      <c r="W355" s="188"/>
      <c r="X355" s="188"/>
      <c r="Y355" s="188"/>
      <c r="Z355" s="188"/>
      <c r="AA355" s="156"/>
      <c r="AT355" s="157" t="s">
        <v>137</v>
      </c>
      <c r="AU355" s="157" t="s">
        <v>95</v>
      </c>
      <c r="AV355" s="10" t="s">
        <v>95</v>
      </c>
      <c r="AW355" s="10" t="s">
        <v>32</v>
      </c>
      <c r="AX355" s="10" t="s">
        <v>74</v>
      </c>
      <c r="AY355" s="157" t="s">
        <v>130</v>
      </c>
    </row>
    <row r="356" spans="2:65" s="11" customFormat="1" ht="22.5" customHeight="1">
      <c r="B356" s="158"/>
      <c r="C356" s="187"/>
      <c r="D356" s="187"/>
      <c r="E356" s="197" t="s">
        <v>5</v>
      </c>
      <c r="F356" s="274" t="s">
        <v>141</v>
      </c>
      <c r="G356" s="275"/>
      <c r="H356" s="275"/>
      <c r="I356" s="275"/>
      <c r="J356" s="187"/>
      <c r="K356" s="161">
        <v>358.66</v>
      </c>
      <c r="L356" s="187"/>
      <c r="M356" s="187"/>
      <c r="N356" s="187"/>
      <c r="O356" s="187"/>
      <c r="P356" s="187"/>
      <c r="Q356" s="187"/>
      <c r="R356" s="162"/>
      <c r="T356" s="163"/>
      <c r="U356" s="187"/>
      <c r="V356" s="187"/>
      <c r="W356" s="187"/>
      <c r="X356" s="187"/>
      <c r="Y356" s="187"/>
      <c r="Z356" s="187"/>
      <c r="AA356" s="164"/>
      <c r="AT356" s="165" t="s">
        <v>137</v>
      </c>
      <c r="AU356" s="165" t="s">
        <v>95</v>
      </c>
      <c r="AV356" s="11" t="s">
        <v>135</v>
      </c>
      <c r="AW356" s="11" t="s">
        <v>32</v>
      </c>
      <c r="AX356" s="11" t="s">
        <v>74</v>
      </c>
      <c r="AY356" s="165" t="s">
        <v>130</v>
      </c>
    </row>
    <row r="357" spans="2:65" s="10" customFormat="1" ht="22.5" customHeight="1">
      <c r="B357" s="150"/>
      <c r="C357" s="188"/>
      <c r="D357" s="188"/>
      <c r="E357" s="152" t="s">
        <v>5</v>
      </c>
      <c r="F357" s="270" t="s">
        <v>1641</v>
      </c>
      <c r="G357" s="271"/>
      <c r="H357" s="271"/>
      <c r="I357" s="271"/>
      <c r="J357" s="188"/>
      <c r="K357" s="153">
        <v>394.52600000000001</v>
      </c>
      <c r="L357" s="188"/>
      <c r="M357" s="188"/>
      <c r="N357" s="188"/>
      <c r="O357" s="188"/>
      <c r="P357" s="188"/>
      <c r="Q357" s="188"/>
      <c r="R357" s="154"/>
      <c r="T357" s="155"/>
      <c r="U357" s="188"/>
      <c r="V357" s="188"/>
      <c r="W357" s="188"/>
      <c r="X357" s="188"/>
      <c r="Y357" s="188"/>
      <c r="Z357" s="188"/>
      <c r="AA357" s="156"/>
      <c r="AT357" s="157" t="s">
        <v>137</v>
      </c>
      <c r="AU357" s="157" t="s">
        <v>95</v>
      </c>
      <c r="AV357" s="10" t="s">
        <v>95</v>
      </c>
      <c r="AW357" s="10" t="s">
        <v>32</v>
      </c>
      <c r="AX357" s="10" t="s">
        <v>74</v>
      </c>
      <c r="AY357" s="157" t="s">
        <v>130</v>
      </c>
    </row>
    <row r="358" spans="2:65" s="11" customFormat="1" ht="22.5" customHeight="1">
      <c r="B358" s="158"/>
      <c r="C358" s="187"/>
      <c r="D358" s="187"/>
      <c r="E358" s="197" t="s">
        <v>5</v>
      </c>
      <c r="F358" s="274" t="s">
        <v>141</v>
      </c>
      <c r="G358" s="275"/>
      <c r="H358" s="275"/>
      <c r="I358" s="275"/>
      <c r="J358" s="187"/>
      <c r="K358" s="161">
        <v>394.52600000000001</v>
      </c>
      <c r="L358" s="187"/>
      <c r="M358" s="187"/>
      <c r="N358" s="187"/>
      <c r="O358" s="187"/>
      <c r="P358" s="187"/>
      <c r="Q358" s="187"/>
      <c r="R358" s="162"/>
      <c r="T358" s="163"/>
      <c r="U358" s="187"/>
      <c r="V358" s="187"/>
      <c r="W358" s="187"/>
      <c r="X358" s="187"/>
      <c r="Y358" s="187"/>
      <c r="Z358" s="187"/>
      <c r="AA358" s="164"/>
      <c r="AT358" s="165" t="s">
        <v>137</v>
      </c>
      <c r="AU358" s="165" t="s">
        <v>95</v>
      </c>
      <c r="AV358" s="11" t="s">
        <v>135</v>
      </c>
      <c r="AW358" s="11" t="s">
        <v>32</v>
      </c>
      <c r="AX358" s="11" t="s">
        <v>80</v>
      </c>
      <c r="AY358" s="165" t="s">
        <v>130</v>
      </c>
    </row>
    <row r="359" spans="2:65" s="1" customFormat="1" ht="31.5" customHeight="1">
      <c r="B359" s="140"/>
      <c r="C359" s="141" t="s">
        <v>294</v>
      </c>
      <c r="D359" s="141" t="s">
        <v>131</v>
      </c>
      <c r="E359" s="142" t="s">
        <v>1642</v>
      </c>
      <c r="F359" s="288" t="s">
        <v>1643</v>
      </c>
      <c r="G359" s="288"/>
      <c r="H359" s="288"/>
      <c r="I359" s="288"/>
      <c r="J359" s="143" t="s">
        <v>185</v>
      </c>
      <c r="K359" s="144">
        <v>9.5500000000000007</v>
      </c>
      <c r="L359" s="261">
        <v>0</v>
      </c>
      <c r="M359" s="261"/>
      <c r="N359" s="262">
        <f>ROUND(L359*K359,2)</f>
        <v>0</v>
      </c>
      <c r="O359" s="262"/>
      <c r="P359" s="262"/>
      <c r="Q359" s="262"/>
      <c r="R359" s="145"/>
      <c r="S359" s="198"/>
      <c r="T359" s="146" t="s">
        <v>5</v>
      </c>
      <c r="U359" s="43" t="s">
        <v>39</v>
      </c>
      <c r="V359" s="147">
        <v>0</v>
      </c>
      <c r="W359" s="147">
        <f>V359*K359</f>
        <v>0</v>
      </c>
      <c r="X359" s="147">
        <v>0</v>
      </c>
      <c r="Y359" s="147">
        <f>X359*K359</f>
        <v>0</v>
      </c>
      <c r="Z359" s="147">
        <v>0</v>
      </c>
      <c r="AA359" s="148">
        <f>Z359*K359</f>
        <v>0</v>
      </c>
      <c r="AR359" s="20" t="s">
        <v>135</v>
      </c>
      <c r="AT359" s="20" t="s">
        <v>131</v>
      </c>
      <c r="AU359" s="20" t="s">
        <v>95</v>
      </c>
      <c r="AY359" s="20" t="s">
        <v>130</v>
      </c>
      <c r="BE359" s="149">
        <f>IF(U359="základní",N359,0)</f>
        <v>0</v>
      </c>
      <c r="BF359" s="149">
        <f>IF(U359="snížená",N359,0)</f>
        <v>0</v>
      </c>
      <c r="BG359" s="149">
        <f>IF(U359="zákl. přenesená",N359,0)</f>
        <v>0</v>
      </c>
      <c r="BH359" s="149">
        <f>IF(U359="sníž. přenesená",N359,0)</f>
        <v>0</v>
      </c>
      <c r="BI359" s="149">
        <f>IF(U359="nulová",N359,0)</f>
        <v>0</v>
      </c>
      <c r="BJ359" s="20" t="s">
        <v>80</v>
      </c>
      <c r="BK359" s="149">
        <f>ROUND(L359*K359,2)</f>
        <v>0</v>
      </c>
      <c r="BL359" s="20" t="s">
        <v>135</v>
      </c>
      <c r="BM359" s="20" t="s">
        <v>442</v>
      </c>
    </row>
    <row r="360" spans="2:65" s="9" customFormat="1" ht="0.75" hidden="1" customHeight="1">
      <c r="B360" s="129"/>
      <c r="C360" s="130"/>
      <c r="D360" s="139" t="s">
        <v>1644</v>
      </c>
      <c r="E360" s="139"/>
      <c r="F360" s="139"/>
      <c r="G360" s="139"/>
      <c r="H360" s="139"/>
      <c r="I360" s="139"/>
      <c r="J360" s="139"/>
      <c r="K360" s="139"/>
      <c r="L360" s="139"/>
      <c r="M360" s="139"/>
      <c r="N360" s="278">
        <f>BK360</f>
        <v>0</v>
      </c>
      <c r="O360" s="279"/>
      <c r="P360" s="279"/>
      <c r="Q360" s="279"/>
      <c r="R360" s="132"/>
      <c r="T360" s="133"/>
      <c r="U360" s="130"/>
      <c r="V360" s="130"/>
      <c r="W360" s="134">
        <f>SUM(W361:W379)</f>
        <v>0</v>
      </c>
      <c r="X360" s="130"/>
      <c r="Y360" s="134">
        <f>SUM(Y361:Y379)</f>
        <v>0</v>
      </c>
      <c r="Z360" s="130"/>
      <c r="AA360" s="135">
        <f>SUM(AA361:AA379)</f>
        <v>0</v>
      </c>
      <c r="AR360" s="136" t="s">
        <v>80</v>
      </c>
      <c r="AT360" s="137" t="s">
        <v>73</v>
      </c>
      <c r="AU360" s="137" t="s">
        <v>80</v>
      </c>
      <c r="AY360" s="136" t="s">
        <v>130</v>
      </c>
      <c r="BK360" s="138">
        <f>SUM(BK361:BK379)</f>
        <v>0</v>
      </c>
    </row>
    <row r="361" spans="2:65" s="1" customFormat="1" ht="22.5" hidden="1" customHeight="1">
      <c r="B361" s="140"/>
      <c r="C361" s="141"/>
      <c r="D361" s="141"/>
      <c r="E361" s="142"/>
      <c r="F361" s="260"/>
      <c r="G361" s="260"/>
      <c r="H361" s="260"/>
      <c r="I361" s="260"/>
      <c r="J361" s="143"/>
      <c r="K361" s="144"/>
      <c r="L361" s="280"/>
      <c r="M361" s="280"/>
      <c r="N361" s="287"/>
      <c r="O361" s="287"/>
      <c r="P361" s="287"/>
      <c r="Q361" s="287"/>
      <c r="R361" s="145"/>
      <c r="T361" s="146"/>
      <c r="U361" s="43"/>
      <c r="V361" s="147"/>
      <c r="W361" s="147"/>
      <c r="X361" s="147"/>
      <c r="Y361" s="147"/>
      <c r="Z361" s="147"/>
      <c r="AA361" s="148"/>
      <c r="AR361" s="20"/>
      <c r="AT361" s="20"/>
      <c r="AU361" s="20"/>
      <c r="AY361" s="20"/>
      <c r="BE361" s="149"/>
      <c r="BF361" s="149"/>
      <c r="BG361" s="149"/>
      <c r="BH361" s="149"/>
      <c r="BI361" s="149"/>
      <c r="BJ361" s="20"/>
      <c r="BK361" s="149"/>
      <c r="BL361" s="20"/>
      <c r="BM361" s="20"/>
    </row>
    <row r="362" spans="2:65" s="12" customFormat="1" ht="22.5" hidden="1" customHeight="1">
      <c r="B362" s="174"/>
      <c r="C362" s="196"/>
      <c r="D362" s="196"/>
      <c r="E362" s="177"/>
      <c r="F362" s="272"/>
      <c r="G362" s="273"/>
      <c r="H362" s="273"/>
      <c r="I362" s="273"/>
      <c r="J362" s="196"/>
      <c r="K362" s="177"/>
      <c r="L362" s="196"/>
      <c r="M362" s="196"/>
      <c r="N362" s="196"/>
      <c r="O362" s="196"/>
      <c r="P362" s="196"/>
      <c r="Q362" s="196"/>
      <c r="R362" s="178"/>
      <c r="T362" s="179"/>
      <c r="U362" s="196"/>
      <c r="V362" s="196"/>
      <c r="W362" s="196"/>
      <c r="X362" s="196"/>
      <c r="Y362" s="196"/>
      <c r="Z362" s="196"/>
      <c r="AA362" s="180"/>
      <c r="AT362" s="181"/>
      <c r="AU362" s="181"/>
      <c r="AY362" s="181"/>
    </row>
    <row r="363" spans="2:65" s="10" customFormat="1" ht="57" hidden="1" customHeight="1">
      <c r="B363" s="150"/>
      <c r="C363" s="188"/>
      <c r="D363" s="188"/>
      <c r="E363" s="152"/>
      <c r="F363" s="270"/>
      <c r="G363" s="271"/>
      <c r="H363" s="271"/>
      <c r="I363" s="271"/>
      <c r="J363" s="188"/>
      <c r="K363" s="153"/>
      <c r="L363" s="188"/>
      <c r="M363" s="188"/>
      <c r="N363" s="188"/>
      <c r="O363" s="188"/>
      <c r="P363" s="188"/>
      <c r="Q363" s="188"/>
      <c r="R363" s="154"/>
      <c r="T363" s="155"/>
      <c r="U363" s="188"/>
      <c r="V363" s="188"/>
      <c r="W363" s="188"/>
      <c r="X363" s="188"/>
      <c r="Y363" s="188"/>
      <c r="Z363" s="188"/>
      <c r="AA363" s="156"/>
      <c r="AT363" s="157"/>
      <c r="AU363" s="157"/>
      <c r="AY363" s="157"/>
    </row>
    <row r="364" spans="2:65" s="10" customFormat="1" ht="44.25" hidden="1" customHeight="1">
      <c r="B364" s="150"/>
      <c r="C364" s="188"/>
      <c r="D364" s="188"/>
      <c r="E364" s="152"/>
      <c r="F364" s="270"/>
      <c r="G364" s="271"/>
      <c r="H364" s="271"/>
      <c r="I364" s="271"/>
      <c r="J364" s="188"/>
      <c r="K364" s="153"/>
      <c r="L364" s="188"/>
      <c r="M364" s="188"/>
      <c r="N364" s="188"/>
      <c r="O364" s="188"/>
      <c r="P364" s="188"/>
      <c r="Q364" s="188"/>
      <c r="R364" s="154"/>
      <c r="T364" s="155"/>
      <c r="U364" s="188"/>
      <c r="V364" s="188"/>
      <c r="W364" s="188"/>
      <c r="X364" s="188"/>
      <c r="Y364" s="188"/>
      <c r="Z364" s="188"/>
      <c r="AA364" s="156"/>
      <c r="AT364" s="157"/>
      <c r="AU364" s="157"/>
      <c r="AY364" s="157"/>
    </row>
    <row r="365" spans="2:65" s="10" customFormat="1" ht="57" hidden="1" customHeight="1">
      <c r="B365" s="150"/>
      <c r="C365" s="188"/>
      <c r="D365" s="188"/>
      <c r="E365" s="152"/>
      <c r="F365" s="270"/>
      <c r="G365" s="271"/>
      <c r="H365" s="271"/>
      <c r="I365" s="271"/>
      <c r="J365" s="188"/>
      <c r="K365" s="153"/>
      <c r="L365" s="188"/>
      <c r="M365" s="188"/>
      <c r="N365" s="188"/>
      <c r="O365" s="188"/>
      <c r="P365" s="188"/>
      <c r="Q365" s="188"/>
      <c r="R365" s="154"/>
      <c r="T365" s="155"/>
      <c r="U365" s="188"/>
      <c r="V365" s="188"/>
      <c r="W365" s="188"/>
      <c r="X365" s="188"/>
      <c r="Y365" s="188"/>
      <c r="Z365" s="188"/>
      <c r="AA365" s="156"/>
      <c r="AT365" s="157"/>
      <c r="AU365" s="157"/>
      <c r="AY365" s="157"/>
    </row>
    <row r="366" spans="2:65" s="10" customFormat="1" ht="22.5" hidden="1" customHeight="1">
      <c r="B366" s="150"/>
      <c r="C366" s="188"/>
      <c r="D366" s="188"/>
      <c r="E366" s="152"/>
      <c r="F366" s="270"/>
      <c r="G366" s="271"/>
      <c r="H366" s="271"/>
      <c r="I366" s="271"/>
      <c r="J366" s="188"/>
      <c r="K366" s="153"/>
      <c r="L366" s="188"/>
      <c r="M366" s="188"/>
      <c r="N366" s="188"/>
      <c r="O366" s="188"/>
      <c r="P366" s="188"/>
      <c r="Q366" s="188"/>
      <c r="R366" s="154"/>
      <c r="T366" s="155"/>
      <c r="U366" s="188"/>
      <c r="V366" s="188"/>
      <c r="W366" s="188"/>
      <c r="X366" s="188"/>
      <c r="Y366" s="188"/>
      <c r="Z366" s="188"/>
      <c r="AA366" s="156"/>
      <c r="AT366" s="157"/>
      <c r="AU366" s="157"/>
      <c r="AY366" s="157"/>
    </row>
    <row r="367" spans="2:65" s="11" customFormat="1" ht="22.5" hidden="1" customHeight="1">
      <c r="B367" s="158"/>
      <c r="C367" s="187"/>
      <c r="D367" s="187"/>
      <c r="E367" s="197"/>
      <c r="F367" s="274"/>
      <c r="G367" s="275"/>
      <c r="H367" s="275"/>
      <c r="I367" s="275"/>
      <c r="J367" s="187"/>
      <c r="K367" s="161"/>
      <c r="L367" s="187"/>
      <c r="M367" s="187"/>
      <c r="N367" s="187"/>
      <c r="O367" s="187"/>
      <c r="P367" s="187"/>
      <c r="Q367" s="187"/>
      <c r="R367" s="162"/>
      <c r="T367" s="163"/>
      <c r="U367" s="187"/>
      <c r="V367" s="187"/>
      <c r="W367" s="187"/>
      <c r="X367" s="187"/>
      <c r="Y367" s="187"/>
      <c r="Z367" s="187"/>
      <c r="AA367" s="164"/>
      <c r="AT367" s="165"/>
      <c r="AU367" s="165"/>
      <c r="AY367" s="165"/>
    </row>
    <row r="368" spans="2:65" s="1" customFormat="1" ht="22.5" hidden="1" customHeight="1">
      <c r="B368" s="140"/>
      <c r="C368" s="166"/>
      <c r="D368" s="166"/>
      <c r="E368" s="167"/>
      <c r="F368" s="281"/>
      <c r="G368" s="281"/>
      <c r="H368" s="281"/>
      <c r="I368" s="281"/>
      <c r="J368" s="168"/>
      <c r="K368" s="169"/>
      <c r="L368" s="282"/>
      <c r="M368" s="282"/>
      <c r="N368" s="289"/>
      <c r="O368" s="287"/>
      <c r="P368" s="287"/>
      <c r="Q368" s="287"/>
      <c r="R368" s="145"/>
      <c r="T368" s="146"/>
      <c r="U368" s="43"/>
      <c r="V368" s="147"/>
      <c r="W368" s="147"/>
      <c r="X368" s="147"/>
      <c r="Y368" s="147"/>
      <c r="Z368" s="147"/>
      <c r="AA368" s="148"/>
      <c r="AR368" s="20"/>
      <c r="AT368" s="20"/>
      <c r="AU368" s="20"/>
      <c r="AY368" s="20"/>
      <c r="BE368" s="149"/>
      <c r="BF368" s="149"/>
      <c r="BG368" s="149"/>
      <c r="BH368" s="149"/>
      <c r="BI368" s="149"/>
      <c r="BJ368" s="20"/>
      <c r="BK368" s="149"/>
      <c r="BL368" s="20"/>
      <c r="BM368" s="20"/>
    </row>
    <row r="369" spans="2:65" s="12" customFormat="1" ht="0.75" hidden="1" customHeight="1">
      <c r="B369" s="174"/>
      <c r="C369" s="196"/>
      <c r="D369" s="196"/>
      <c r="E369" s="177"/>
      <c r="F369" s="272"/>
      <c r="G369" s="273"/>
      <c r="H369" s="273"/>
      <c r="I369" s="273"/>
      <c r="J369" s="196"/>
      <c r="K369" s="177"/>
      <c r="L369" s="196"/>
      <c r="M369" s="196"/>
      <c r="N369" s="196"/>
      <c r="O369" s="196"/>
      <c r="P369" s="196"/>
      <c r="Q369" s="196"/>
      <c r="R369" s="178"/>
      <c r="T369" s="179"/>
      <c r="U369" s="196"/>
      <c r="V369" s="196"/>
      <c r="W369" s="196"/>
      <c r="X369" s="196"/>
      <c r="Y369" s="196"/>
      <c r="Z369" s="196"/>
      <c r="AA369" s="180"/>
      <c r="AT369" s="181"/>
      <c r="AU369" s="181"/>
      <c r="AY369" s="181"/>
    </row>
    <row r="370" spans="2:65" s="10" customFormat="1" ht="57" hidden="1" customHeight="1">
      <c r="B370" s="150"/>
      <c r="C370" s="188"/>
      <c r="D370" s="188"/>
      <c r="E370" s="152"/>
      <c r="F370" s="270"/>
      <c r="G370" s="271"/>
      <c r="H370" s="271"/>
      <c r="I370" s="271"/>
      <c r="J370" s="188"/>
      <c r="K370" s="153"/>
      <c r="L370" s="188"/>
      <c r="M370" s="188"/>
      <c r="N370" s="188"/>
      <c r="O370" s="188"/>
      <c r="P370" s="188"/>
      <c r="Q370" s="188"/>
      <c r="R370" s="154"/>
      <c r="T370" s="155"/>
      <c r="U370" s="188"/>
      <c r="V370" s="188"/>
      <c r="W370" s="188"/>
      <c r="X370" s="188"/>
      <c r="Y370" s="188"/>
      <c r="Z370" s="188"/>
      <c r="AA370" s="156"/>
      <c r="AT370" s="157"/>
      <c r="AU370" s="157"/>
      <c r="AY370" s="157"/>
    </row>
    <row r="371" spans="2:65" s="10" customFormat="1" ht="44.25" hidden="1" customHeight="1">
      <c r="B371" s="150"/>
      <c r="C371" s="188"/>
      <c r="D371" s="188"/>
      <c r="E371" s="152"/>
      <c r="F371" s="270"/>
      <c r="G371" s="271"/>
      <c r="H371" s="271"/>
      <c r="I371" s="271"/>
      <c r="J371" s="188"/>
      <c r="K371" s="153"/>
      <c r="L371" s="188"/>
      <c r="M371" s="188"/>
      <c r="N371" s="188"/>
      <c r="O371" s="188"/>
      <c r="P371" s="188"/>
      <c r="Q371" s="188"/>
      <c r="R371" s="154"/>
      <c r="T371" s="155"/>
      <c r="U371" s="188"/>
      <c r="V371" s="188"/>
      <c r="W371" s="188"/>
      <c r="X371" s="188"/>
      <c r="Y371" s="188"/>
      <c r="Z371" s="188"/>
      <c r="AA371" s="156"/>
      <c r="AT371" s="157"/>
      <c r="AU371" s="157"/>
      <c r="AY371" s="157"/>
    </row>
    <row r="372" spans="2:65" s="10" customFormat="1" ht="57" hidden="1" customHeight="1">
      <c r="B372" s="150"/>
      <c r="C372" s="188"/>
      <c r="D372" s="188"/>
      <c r="E372" s="152"/>
      <c r="F372" s="270"/>
      <c r="G372" s="271"/>
      <c r="H372" s="271"/>
      <c r="I372" s="271"/>
      <c r="J372" s="188"/>
      <c r="K372" s="153"/>
      <c r="L372" s="188"/>
      <c r="M372" s="188"/>
      <c r="N372" s="188"/>
      <c r="O372" s="188"/>
      <c r="P372" s="188"/>
      <c r="Q372" s="188"/>
      <c r="R372" s="154"/>
      <c r="T372" s="155"/>
      <c r="U372" s="188"/>
      <c r="V372" s="188"/>
      <c r="W372" s="188"/>
      <c r="X372" s="188"/>
      <c r="Y372" s="188"/>
      <c r="Z372" s="188"/>
      <c r="AA372" s="156"/>
      <c r="AT372" s="157"/>
      <c r="AU372" s="157"/>
      <c r="AY372" s="157"/>
    </row>
    <row r="373" spans="2:65" s="11" customFormat="1" ht="22.5" hidden="1" customHeight="1">
      <c r="B373" s="158"/>
      <c r="C373" s="187"/>
      <c r="D373" s="187"/>
      <c r="E373" s="197"/>
      <c r="F373" s="274"/>
      <c r="G373" s="275"/>
      <c r="H373" s="275"/>
      <c r="I373" s="275"/>
      <c r="J373" s="187"/>
      <c r="K373" s="161"/>
      <c r="L373" s="187"/>
      <c r="M373" s="187"/>
      <c r="N373" s="187"/>
      <c r="O373" s="187"/>
      <c r="P373" s="187"/>
      <c r="Q373" s="187"/>
      <c r="R373" s="162"/>
      <c r="T373" s="163"/>
      <c r="U373" s="187"/>
      <c r="V373" s="187"/>
      <c r="W373" s="187"/>
      <c r="X373" s="187"/>
      <c r="Y373" s="187"/>
      <c r="Z373" s="187"/>
      <c r="AA373" s="164"/>
      <c r="AT373" s="165"/>
      <c r="AU373" s="165"/>
      <c r="AY373" s="165"/>
    </row>
    <row r="374" spans="2:65" s="10" customFormat="1" ht="22.5" hidden="1" customHeight="1">
      <c r="B374" s="150"/>
      <c r="C374" s="188"/>
      <c r="D374" s="188"/>
      <c r="E374" s="152"/>
      <c r="F374" s="270"/>
      <c r="G374" s="271"/>
      <c r="H374" s="271"/>
      <c r="I374" s="271"/>
      <c r="J374" s="188"/>
      <c r="K374" s="153"/>
      <c r="L374" s="188"/>
      <c r="M374" s="188"/>
      <c r="N374" s="188"/>
      <c r="O374" s="188"/>
      <c r="P374" s="188"/>
      <c r="Q374" s="188"/>
      <c r="R374" s="154"/>
      <c r="T374" s="155"/>
      <c r="U374" s="188"/>
      <c r="V374" s="188"/>
      <c r="W374" s="188"/>
      <c r="X374" s="188"/>
      <c r="Y374" s="188"/>
      <c r="Z374" s="188"/>
      <c r="AA374" s="156"/>
      <c r="AT374" s="157"/>
      <c r="AU374" s="157"/>
      <c r="AY374" s="157"/>
    </row>
    <row r="375" spans="2:65" s="11" customFormat="1" ht="22.5" hidden="1" customHeight="1">
      <c r="B375" s="158"/>
      <c r="C375" s="187"/>
      <c r="D375" s="187"/>
      <c r="E375" s="197"/>
      <c r="F375" s="274"/>
      <c r="G375" s="275"/>
      <c r="H375" s="275"/>
      <c r="I375" s="275"/>
      <c r="J375" s="187"/>
      <c r="K375" s="161"/>
      <c r="L375" s="187"/>
      <c r="M375" s="187"/>
      <c r="N375" s="187"/>
      <c r="O375" s="187"/>
      <c r="P375" s="187"/>
      <c r="Q375" s="187"/>
      <c r="R375" s="162"/>
      <c r="T375" s="163"/>
      <c r="U375" s="187"/>
      <c r="V375" s="187"/>
      <c r="W375" s="187"/>
      <c r="X375" s="187"/>
      <c r="Y375" s="187"/>
      <c r="Z375" s="187"/>
      <c r="AA375" s="164"/>
      <c r="AT375" s="165"/>
      <c r="AU375" s="165"/>
      <c r="AY375" s="165"/>
    </row>
    <row r="376" spans="2:65" s="1" customFormat="1" ht="31.5" hidden="1" customHeight="1">
      <c r="B376" s="140"/>
      <c r="C376" s="141"/>
      <c r="D376" s="141"/>
      <c r="E376" s="142"/>
      <c r="F376" s="260"/>
      <c r="G376" s="260"/>
      <c r="H376" s="260"/>
      <c r="I376" s="260"/>
      <c r="J376" s="143"/>
      <c r="K376" s="144"/>
      <c r="L376" s="280"/>
      <c r="M376" s="280"/>
      <c r="N376" s="287"/>
      <c r="O376" s="287"/>
      <c r="P376" s="287"/>
      <c r="Q376" s="287"/>
      <c r="R376" s="145"/>
      <c r="T376" s="146"/>
      <c r="U376" s="43"/>
      <c r="V376" s="147"/>
      <c r="W376" s="147"/>
      <c r="X376" s="147"/>
      <c r="Y376" s="147"/>
      <c r="Z376" s="147"/>
      <c r="AA376" s="148"/>
      <c r="AR376" s="20"/>
      <c r="AT376" s="20"/>
      <c r="AU376" s="20"/>
      <c r="AY376" s="20"/>
      <c r="BE376" s="149"/>
      <c r="BF376" s="149"/>
      <c r="BG376" s="149"/>
      <c r="BH376" s="149"/>
      <c r="BI376" s="149"/>
      <c r="BJ376" s="20"/>
      <c r="BK376" s="149"/>
      <c r="BL376" s="20"/>
      <c r="BM376" s="20"/>
    </row>
    <row r="377" spans="2:65" s="1" customFormat="1" ht="22.5" hidden="1" customHeight="1">
      <c r="B377" s="140"/>
      <c r="C377" s="166"/>
      <c r="D377" s="166"/>
      <c r="E377" s="167"/>
      <c r="F377" s="281"/>
      <c r="G377" s="281"/>
      <c r="H377" s="281"/>
      <c r="I377" s="281"/>
      <c r="J377" s="168"/>
      <c r="K377" s="169"/>
      <c r="L377" s="282"/>
      <c r="M377" s="282"/>
      <c r="N377" s="289"/>
      <c r="O377" s="287"/>
      <c r="P377" s="287"/>
      <c r="Q377" s="287"/>
      <c r="R377" s="145"/>
      <c r="T377" s="146"/>
      <c r="U377" s="43"/>
      <c r="V377" s="147"/>
      <c r="W377" s="147"/>
      <c r="X377" s="147"/>
      <c r="Y377" s="147"/>
      <c r="Z377" s="147"/>
      <c r="AA377" s="148"/>
      <c r="AR377" s="20"/>
      <c r="AT377" s="20"/>
      <c r="AU377" s="20"/>
      <c r="AY377" s="20"/>
      <c r="BE377" s="149"/>
      <c r="BF377" s="149"/>
      <c r="BG377" s="149"/>
      <c r="BH377" s="149"/>
      <c r="BI377" s="149"/>
      <c r="BJ377" s="20"/>
      <c r="BK377" s="149"/>
      <c r="BL377" s="20"/>
      <c r="BM377" s="20"/>
    </row>
    <row r="378" spans="2:65" s="1" customFormat="1" ht="22.5" hidden="1" customHeight="1">
      <c r="B378" s="140"/>
      <c r="C378" s="141"/>
      <c r="D378" s="141"/>
      <c r="E378" s="142"/>
      <c r="F378" s="260"/>
      <c r="G378" s="260"/>
      <c r="H378" s="260"/>
      <c r="I378" s="260"/>
      <c r="J378" s="143"/>
      <c r="K378" s="144"/>
      <c r="L378" s="280"/>
      <c r="M378" s="280"/>
      <c r="N378" s="287"/>
      <c r="O378" s="287"/>
      <c r="P378" s="287"/>
      <c r="Q378" s="287"/>
      <c r="R378" s="145"/>
      <c r="T378" s="146"/>
      <c r="U378" s="43"/>
      <c r="V378" s="147"/>
      <c r="W378" s="147"/>
      <c r="X378" s="147"/>
      <c r="Y378" s="147"/>
      <c r="Z378" s="147"/>
      <c r="AA378" s="148"/>
      <c r="AR378" s="20"/>
      <c r="AT378" s="20"/>
      <c r="AU378" s="20"/>
      <c r="AY378" s="20"/>
      <c r="BE378" s="149"/>
      <c r="BF378" s="149"/>
      <c r="BG378" s="149"/>
      <c r="BH378" s="149"/>
      <c r="BI378" s="149"/>
      <c r="BJ378" s="20"/>
      <c r="BK378" s="149"/>
      <c r="BL378" s="20"/>
      <c r="BM378" s="20"/>
    </row>
    <row r="379" spans="2:65" s="1" customFormat="1" ht="30.75" hidden="1" customHeight="1">
      <c r="B379" s="140"/>
      <c r="C379" s="141"/>
      <c r="D379" s="141"/>
      <c r="E379" s="142"/>
      <c r="F379" s="260"/>
      <c r="G379" s="260"/>
      <c r="H379" s="260"/>
      <c r="I379" s="260"/>
      <c r="J379" s="143"/>
      <c r="K379" s="144"/>
      <c r="L379" s="280"/>
      <c r="M379" s="280"/>
      <c r="N379" s="287"/>
      <c r="O379" s="287"/>
      <c r="P379" s="287"/>
      <c r="Q379" s="287"/>
      <c r="R379" s="145"/>
      <c r="T379" s="146"/>
      <c r="U379" s="43"/>
      <c r="V379" s="147"/>
      <c r="W379" s="147"/>
      <c r="X379" s="147"/>
      <c r="Y379" s="147"/>
      <c r="Z379" s="147"/>
      <c r="AA379" s="148"/>
      <c r="AR379" s="20"/>
      <c r="AT379" s="20"/>
      <c r="AU379" s="20"/>
      <c r="AY379" s="20"/>
      <c r="BE379" s="149"/>
      <c r="BF379" s="149"/>
      <c r="BG379" s="149"/>
      <c r="BH379" s="149"/>
      <c r="BI379" s="149"/>
      <c r="BJ379" s="20"/>
      <c r="BK379" s="149"/>
      <c r="BL379" s="20"/>
      <c r="BM379" s="20"/>
    </row>
    <row r="380" spans="2:65" s="9" customFormat="1" ht="29.85" customHeight="1">
      <c r="B380" s="129"/>
      <c r="C380" s="130"/>
      <c r="D380" s="139" t="s">
        <v>1512</v>
      </c>
      <c r="E380" s="139"/>
      <c r="F380" s="139"/>
      <c r="G380" s="139"/>
      <c r="H380" s="139"/>
      <c r="I380" s="139"/>
      <c r="J380" s="139"/>
      <c r="K380" s="139"/>
      <c r="L380" s="139"/>
      <c r="M380" s="139"/>
      <c r="N380" s="278">
        <f>BK380</f>
        <v>0</v>
      </c>
      <c r="O380" s="279"/>
      <c r="P380" s="279"/>
      <c r="Q380" s="279"/>
      <c r="R380" s="132"/>
      <c r="T380" s="133"/>
      <c r="U380" s="130"/>
      <c r="V380" s="130"/>
      <c r="W380" s="134">
        <f>SUM(W381:W399)</f>
        <v>0</v>
      </c>
      <c r="X380" s="130"/>
      <c r="Y380" s="134">
        <f>SUM(Y381:Y399)</f>
        <v>0</v>
      </c>
      <c r="Z380" s="130"/>
      <c r="AA380" s="135">
        <f>SUM(AA381:AA399)</f>
        <v>0</v>
      </c>
      <c r="AR380" s="136" t="s">
        <v>80</v>
      </c>
      <c r="AT380" s="137" t="s">
        <v>73</v>
      </c>
      <c r="AU380" s="137" t="s">
        <v>80</v>
      </c>
      <c r="AY380" s="136" t="s">
        <v>130</v>
      </c>
      <c r="BK380" s="138">
        <f>SUM(BK381:BK399)</f>
        <v>0</v>
      </c>
    </row>
    <row r="381" spans="2:65" s="1" customFormat="1" ht="44.25" customHeight="1">
      <c r="B381" s="140"/>
      <c r="C381" s="141" t="s">
        <v>439</v>
      </c>
      <c r="D381" s="141" t="s">
        <v>131</v>
      </c>
      <c r="E381" s="142" t="s">
        <v>1645</v>
      </c>
      <c r="F381" s="260" t="s">
        <v>1646</v>
      </c>
      <c r="G381" s="260"/>
      <c r="H381" s="260"/>
      <c r="I381" s="260"/>
      <c r="J381" s="143" t="s">
        <v>134</v>
      </c>
      <c r="K381" s="144">
        <v>294.16000000000003</v>
      </c>
      <c r="L381" s="261">
        <v>0</v>
      </c>
      <c r="M381" s="261"/>
      <c r="N381" s="262">
        <f>ROUND(L381*K381,2)</f>
        <v>0</v>
      </c>
      <c r="O381" s="262"/>
      <c r="P381" s="262"/>
      <c r="Q381" s="262"/>
      <c r="R381" s="145"/>
      <c r="T381" s="146" t="s">
        <v>5</v>
      </c>
      <c r="U381" s="43" t="s">
        <v>39</v>
      </c>
      <c r="V381" s="147">
        <v>0</v>
      </c>
      <c r="W381" s="147">
        <f>V381*K381</f>
        <v>0</v>
      </c>
      <c r="X381" s="147">
        <v>0</v>
      </c>
      <c r="Y381" s="147">
        <f>X381*K381</f>
        <v>0</v>
      </c>
      <c r="Z381" s="147">
        <v>0</v>
      </c>
      <c r="AA381" s="148">
        <f>Z381*K381</f>
        <v>0</v>
      </c>
      <c r="AR381" s="20" t="s">
        <v>135</v>
      </c>
      <c r="AT381" s="20" t="s">
        <v>131</v>
      </c>
      <c r="AU381" s="20" t="s">
        <v>95</v>
      </c>
      <c r="AY381" s="20" t="s">
        <v>130</v>
      </c>
      <c r="BE381" s="149">
        <f>IF(U381="základní",N381,0)</f>
        <v>0</v>
      </c>
      <c r="BF381" s="149">
        <f>IF(U381="snížená",N381,0)</f>
        <v>0</v>
      </c>
      <c r="BG381" s="149">
        <f>IF(U381="zákl. přenesená",N381,0)</f>
        <v>0</v>
      </c>
      <c r="BH381" s="149">
        <f>IF(U381="sníž. přenesená",N381,0)</f>
        <v>0</v>
      </c>
      <c r="BI381" s="149">
        <f>IF(U381="nulová",N381,0)</f>
        <v>0</v>
      </c>
      <c r="BJ381" s="20" t="s">
        <v>80</v>
      </c>
      <c r="BK381" s="149">
        <f>ROUND(L381*K381,2)</f>
        <v>0</v>
      </c>
      <c r="BL381" s="20" t="s">
        <v>135</v>
      </c>
      <c r="BM381" s="20" t="s">
        <v>473</v>
      </c>
    </row>
    <row r="382" spans="2:65" s="10" customFormat="1" ht="22.5" customHeight="1">
      <c r="B382" s="150"/>
      <c r="C382" s="188"/>
      <c r="D382" s="188"/>
      <c r="E382" s="152" t="s">
        <v>5</v>
      </c>
      <c r="F382" s="263" t="s">
        <v>1647</v>
      </c>
      <c r="G382" s="264"/>
      <c r="H382" s="264"/>
      <c r="I382" s="264"/>
      <c r="J382" s="188"/>
      <c r="K382" s="153">
        <v>36.96</v>
      </c>
      <c r="L382" s="188"/>
      <c r="M382" s="188"/>
      <c r="N382" s="188"/>
      <c r="O382" s="188"/>
      <c r="P382" s="188"/>
      <c r="Q382" s="188"/>
      <c r="R382" s="154"/>
      <c r="T382" s="155"/>
      <c r="U382" s="188"/>
      <c r="V382" s="188"/>
      <c r="W382" s="188"/>
      <c r="X382" s="188"/>
      <c r="Y382" s="188"/>
      <c r="Z382" s="188"/>
      <c r="AA382" s="156"/>
      <c r="AT382" s="157" t="s">
        <v>137</v>
      </c>
      <c r="AU382" s="157" t="s">
        <v>95</v>
      </c>
      <c r="AV382" s="10" t="s">
        <v>95</v>
      </c>
      <c r="AW382" s="10" t="s">
        <v>32</v>
      </c>
      <c r="AX382" s="10" t="s">
        <v>74</v>
      </c>
      <c r="AY382" s="157" t="s">
        <v>130</v>
      </c>
    </row>
    <row r="383" spans="2:65" s="10" customFormat="1" ht="44.25" customHeight="1">
      <c r="B383" s="150"/>
      <c r="C383" s="188"/>
      <c r="D383" s="188"/>
      <c r="E383" s="152" t="s">
        <v>5</v>
      </c>
      <c r="F383" s="270" t="s">
        <v>1648</v>
      </c>
      <c r="G383" s="271"/>
      <c r="H383" s="271"/>
      <c r="I383" s="271"/>
      <c r="J383" s="188"/>
      <c r="K383" s="153">
        <v>41.6</v>
      </c>
      <c r="L383" s="188"/>
      <c r="M383" s="188"/>
      <c r="N383" s="188"/>
      <c r="O383" s="188"/>
      <c r="P383" s="188"/>
      <c r="Q383" s="188"/>
      <c r="R383" s="154"/>
      <c r="T383" s="155"/>
      <c r="U383" s="188"/>
      <c r="V383" s="188"/>
      <c r="W383" s="188"/>
      <c r="X383" s="188"/>
      <c r="Y383" s="188"/>
      <c r="Z383" s="188"/>
      <c r="AA383" s="156"/>
      <c r="AT383" s="157" t="s">
        <v>137</v>
      </c>
      <c r="AU383" s="157" t="s">
        <v>95</v>
      </c>
      <c r="AV383" s="10" t="s">
        <v>95</v>
      </c>
      <c r="AW383" s="10" t="s">
        <v>32</v>
      </c>
      <c r="AX383" s="10" t="s">
        <v>74</v>
      </c>
      <c r="AY383" s="157" t="s">
        <v>130</v>
      </c>
    </row>
    <row r="384" spans="2:65" s="10" customFormat="1" ht="22.5" customHeight="1">
      <c r="B384" s="150"/>
      <c r="C384" s="188"/>
      <c r="D384" s="188"/>
      <c r="E384" s="152" t="s">
        <v>5</v>
      </c>
      <c r="F384" s="270" t="s">
        <v>1649</v>
      </c>
      <c r="G384" s="271"/>
      <c r="H384" s="271"/>
      <c r="I384" s="271"/>
      <c r="J384" s="188"/>
      <c r="K384" s="153">
        <v>22.4</v>
      </c>
      <c r="L384" s="188"/>
      <c r="M384" s="188"/>
      <c r="N384" s="188"/>
      <c r="O384" s="188"/>
      <c r="P384" s="188"/>
      <c r="Q384" s="188"/>
      <c r="R384" s="154"/>
      <c r="T384" s="155"/>
      <c r="U384" s="188"/>
      <c r="V384" s="188"/>
      <c r="W384" s="188"/>
      <c r="X384" s="188"/>
      <c r="Y384" s="188"/>
      <c r="Z384" s="188"/>
      <c r="AA384" s="156"/>
      <c r="AT384" s="157" t="s">
        <v>137</v>
      </c>
      <c r="AU384" s="157" t="s">
        <v>95</v>
      </c>
      <c r="AV384" s="10" t="s">
        <v>95</v>
      </c>
      <c r="AW384" s="10" t="s">
        <v>32</v>
      </c>
      <c r="AX384" s="10" t="s">
        <v>74</v>
      </c>
      <c r="AY384" s="157" t="s">
        <v>130</v>
      </c>
    </row>
    <row r="385" spans="2:65" s="10" customFormat="1" ht="22.5" customHeight="1">
      <c r="B385" s="150"/>
      <c r="C385" s="188"/>
      <c r="D385" s="188"/>
      <c r="E385" s="152" t="s">
        <v>5</v>
      </c>
      <c r="F385" s="270" t="s">
        <v>1650</v>
      </c>
      <c r="G385" s="271"/>
      <c r="H385" s="271"/>
      <c r="I385" s="271"/>
      <c r="J385" s="188"/>
      <c r="K385" s="153">
        <v>12.8</v>
      </c>
      <c r="L385" s="188"/>
      <c r="M385" s="188"/>
      <c r="N385" s="188"/>
      <c r="O385" s="188"/>
      <c r="P385" s="188"/>
      <c r="Q385" s="188"/>
      <c r="R385" s="154"/>
      <c r="T385" s="155"/>
      <c r="U385" s="188"/>
      <c r="V385" s="188"/>
      <c r="W385" s="188"/>
      <c r="X385" s="188"/>
      <c r="Y385" s="188"/>
      <c r="Z385" s="188"/>
      <c r="AA385" s="156"/>
      <c r="AT385" s="157" t="s">
        <v>137</v>
      </c>
      <c r="AU385" s="157" t="s">
        <v>95</v>
      </c>
      <c r="AV385" s="10" t="s">
        <v>95</v>
      </c>
      <c r="AW385" s="10" t="s">
        <v>32</v>
      </c>
      <c r="AX385" s="10" t="s">
        <v>74</v>
      </c>
      <c r="AY385" s="157" t="s">
        <v>130</v>
      </c>
    </row>
    <row r="386" spans="2:65" s="10" customFormat="1" ht="22.5" customHeight="1">
      <c r="B386" s="150"/>
      <c r="C386" s="188"/>
      <c r="D386" s="188"/>
      <c r="E386" s="152" t="s">
        <v>5</v>
      </c>
      <c r="F386" s="270" t="s">
        <v>5</v>
      </c>
      <c r="G386" s="271"/>
      <c r="H386" s="271"/>
      <c r="I386" s="271"/>
      <c r="J386" s="188"/>
      <c r="K386" s="153">
        <v>0</v>
      </c>
      <c r="L386" s="188"/>
      <c r="M386" s="188"/>
      <c r="N386" s="188"/>
      <c r="O386" s="188"/>
      <c r="P386" s="188"/>
      <c r="Q386" s="188"/>
      <c r="R386" s="154"/>
      <c r="T386" s="155"/>
      <c r="U386" s="188"/>
      <c r="V386" s="188"/>
      <c r="W386" s="188"/>
      <c r="X386" s="188"/>
      <c r="Y386" s="188"/>
      <c r="Z386" s="188"/>
      <c r="AA386" s="156"/>
      <c r="AT386" s="157" t="s">
        <v>137</v>
      </c>
      <c r="AU386" s="157" t="s">
        <v>95</v>
      </c>
      <c r="AV386" s="10" t="s">
        <v>95</v>
      </c>
      <c r="AW386" s="10" t="s">
        <v>6</v>
      </c>
      <c r="AX386" s="10" t="s">
        <v>74</v>
      </c>
      <c r="AY386" s="157" t="s">
        <v>130</v>
      </c>
    </row>
    <row r="387" spans="2:65" s="10" customFormat="1" ht="22.5" customHeight="1">
      <c r="B387" s="150"/>
      <c r="C387" s="188"/>
      <c r="D387" s="188"/>
      <c r="E387" s="152" t="s">
        <v>5</v>
      </c>
      <c r="F387" s="270" t="s">
        <v>1651</v>
      </c>
      <c r="G387" s="271"/>
      <c r="H387" s="271"/>
      <c r="I387" s="271"/>
      <c r="J387" s="188"/>
      <c r="K387" s="153">
        <v>30</v>
      </c>
      <c r="L387" s="188"/>
      <c r="M387" s="188"/>
      <c r="N387" s="188"/>
      <c r="O387" s="188"/>
      <c r="P387" s="188"/>
      <c r="Q387" s="188"/>
      <c r="R387" s="154"/>
      <c r="T387" s="155"/>
      <c r="U387" s="188"/>
      <c r="V387" s="188"/>
      <c r="W387" s="188"/>
      <c r="X387" s="188"/>
      <c r="Y387" s="188"/>
      <c r="Z387" s="188"/>
      <c r="AA387" s="156"/>
      <c r="AT387" s="157" t="s">
        <v>137</v>
      </c>
      <c r="AU387" s="157" t="s">
        <v>95</v>
      </c>
      <c r="AV387" s="10" t="s">
        <v>95</v>
      </c>
      <c r="AW387" s="10" t="s">
        <v>32</v>
      </c>
      <c r="AX387" s="10" t="s">
        <v>74</v>
      </c>
      <c r="AY387" s="157" t="s">
        <v>130</v>
      </c>
    </row>
    <row r="388" spans="2:65" s="10" customFormat="1" ht="44.25" customHeight="1">
      <c r="B388" s="150"/>
      <c r="C388" s="188"/>
      <c r="D388" s="188"/>
      <c r="E388" s="152" t="s">
        <v>5</v>
      </c>
      <c r="F388" s="270" t="s">
        <v>1652</v>
      </c>
      <c r="G388" s="271"/>
      <c r="H388" s="271"/>
      <c r="I388" s="271"/>
      <c r="J388" s="188"/>
      <c r="K388" s="153">
        <v>59.8</v>
      </c>
      <c r="L388" s="188"/>
      <c r="M388" s="188"/>
      <c r="N388" s="188"/>
      <c r="O388" s="188"/>
      <c r="P388" s="188"/>
      <c r="Q388" s="188"/>
      <c r="R388" s="154"/>
      <c r="T388" s="155"/>
      <c r="U388" s="188"/>
      <c r="V388" s="188"/>
      <c r="W388" s="188"/>
      <c r="X388" s="188"/>
      <c r="Y388" s="188"/>
      <c r="Z388" s="188"/>
      <c r="AA388" s="156"/>
      <c r="AT388" s="157" t="s">
        <v>137</v>
      </c>
      <c r="AU388" s="157" t="s">
        <v>95</v>
      </c>
      <c r="AV388" s="10" t="s">
        <v>95</v>
      </c>
      <c r="AW388" s="10" t="s">
        <v>32</v>
      </c>
      <c r="AX388" s="10" t="s">
        <v>74</v>
      </c>
      <c r="AY388" s="157" t="s">
        <v>130</v>
      </c>
    </row>
    <row r="389" spans="2:65" s="10" customFormat="1" ht="22.5" customHeight="1">
      <c r="B389" s="150"/>
      <c r="C389" s="188"/>
      <c r="D389" s="188"/>
      <c r="E389" s="152" t="s">
        <v>5</v>
      </c>
      <c r="F389" s="270" t="s">
        <v>5</v>
      </c>
      <c r="G389" s="271"/>
      <c r="H389" s="271"/>
      <c r="I389" s="271"/>
      <c r="J389" s="188"/>
      <c r="K389" s="153">
        <v>0</v>
      </c>
      <c r="L389" s="188"/>
      <c r="M389" s="188"/>
      <c r="N389" s="188"/>
      <c r="O389" s="188"/>
      <c r="P389" s="188"/>
      <c r="Q389" s="188"/>
      <c r="R389" s="154"/>
      <c r="T389" s="155"/>
      <c r="U389" s="188"/>
      <c r="V389" s="188"/>
      <c r="W389" s="188"/>
      <c r="X389" s="188"/>
      <c r="Y389" s="188"/>
      <c r="Z389" s="188"/>
      <c r="AA389" s="156"/>
      <c r="AT389" s="157" t="s">
        <v>137</v>
      </c>
      <c r="AU389" s="157" t="s">
        <v>95</v>
      </c>
      <c r="AV389" s="10" t="s">
        <v>95</v>
      </c>
      <c r="AW389" s="10" t="s">
        <v>6</v>
      </c>
      <c r="AX389" s="10" t="s">
        <v>74</v>
      </c>
      <c r="AY389" s="157" t="s">
        <v>130</v>
      </c>
    </row>
    <row r="390" spans="2:65" s="10" customFormat="1" ht="44.25" customHeight="1">
      <c r="B390" s="150"/>
      <c r="C390" s="188"/>
      <c r="D390" s="188"/>
      <c r="E390" s="152" t="s">
        <v>5</v>
      </c>
      <c r="F390" s="270" t="s">
        <v>1653</v>
      </c>
      <c r="G390" s="271"/>
      <c r="H390" s="271"/>
      <c r="I390" s="271"/>
      <c r="J390" s="188"/>
      <c r="K390" s="153">
        <v>27.4</v>
      </c>
      <c r="L390" s="188"/>
      <c r="M390" s="188"/>
      <c r="N390" s="188"/>
      <c r="O390" s="188"/>
      <c r="P390" s="188"/>
      <c r="Q390" s="188"/>
      <c r="R390" s="154"/>
      <c r="T390" s="155"/>
      <c r="U390" s="188"/>
      <c r="V390" s="188"/>
      <c r="W390" s="188"/>
      <c r="X390" s="188"/>
      <c r="Y390" s="188"/>
      <c r="Z390" s="188"/>
      <c r="AA390" s="156"/>
      <c r="AT390" s="157" t="s">
        <v>137</v>
      </c>
      <c r="AU390" s="157" t="s">
        <v>95</v>
      </c>
      <c r="AV390" s="10" t="s">
        <v>95</v>
      </c>
      <c r="AW390" s="10" t="s">
        <v>32</v>
      </c>
      <c r="AX390" s="10" t="s">
        <v>74</v>
      </c>
      <c r="AY390" s="157" t="s">
        <v>130</v>
      </c>
    </row>
    <row r="391" spans="2:65" s="10" customFormat="1" ht="22.5" customHeight="1">
      <c r="B391" s="150"/>
      <c r="C391" s="188"/>
      <c r="D391" s="188"/>
      <c r="E391" s="152" t="s">
        <v>5</v>
      </c>
      <c r="F391" s="270" t="s">
        <v>1654</v>
      </c>
      <c r="G391" s="271"/>
      <c r="H391" s="271"/>
      <c r="I391" s="271"/>
      <c r="J391" s="188"/>
      <c r="K391" s="153">
        <v>18</v>
      </c>
      <c r="L391" s="188"/>
      <c r="M391" s="188"/>
      <c r="N391" s="188"/>
      <c r="O391" s="188"/>
      <c r="P391" s="188"/>
      <c r="Q391" s="188"/>
      <c r="R391" s="154"/>
      <c r="T391" s="155"/>
      <c r="U391" s="188"/>
      <c r="V391" s="188"/>
      <c r="W391" s="188"/>
      <c r="X391" s="188"/>
      <c r="Y391" s="188"/>
      <c r="Z391" s="188"/>
      <c r="AA391" s="156"/>
      <c r="AT391" s="157" t="s">
        <v>137</v>
      </c>
      <c r="AU391" s="157" t="s">
        <v>95</v>
      </c>
      <c r="AV391" s="10" t="s">
        <v>95</v>
      </c>
      <c r="AW391" s="10" t="s">
        <v>32</v>
      </c>
      <c r="AX391" s="10" t="s">
        <v>74</v>
      </c>
      <c r="AY391" s="157" t="s">
        <v>130</v>
      </c>
    </row>
    <row r="392" spans="2:65" s="10" customFormat="1" ht="22.5" customHeight="1">
      <c r="B392" s="150"/>
      <c r="C392" s="188"/>
      <c r="D392" s="188"/>
      <c r="E392" s="152" t="s">
        <v>5</v>
      </c>
      <c r="F392" s="270" t="s">
        <v>1655</v>
      </c>
      <c r="G392" s="271"/>
      <c r="H392" s="271"/>
      <c r="I392" s="271"/>
      <c r="J392" s="188"/>
      <c r="K392" s="153">
        <v>32.4</v>
      </c>
      <c r="L392" s="188"/>
      <c r="M392" s="188"/>
      <c r="N392" s="188"/>
      <c r="O392" s="188"/>
      <c r="P392" s="188"/>
      <c r="Q392" s="188"/>
      <c r="R392" s="154"/>
      <c r="T392" s="155"/>
      <c r="U392" s="188"/>
      <c r="V392" s="188"/>
      <c r="W392" s="188"/>
      <c r="X392" s="188"/>
      <c r="Y392" s="188"/>
      <c r="Z392" s="188"/>
      <c r="AA392" s="156"/>
      <c r="AT392" s="157" t="s">
        <v>137</v>
      </c>
      <c r="AU392" s="157" t="s">
        <v>95</v>
      </c>
      <c r="AV392" s="10" t="s">
        <v>95</v>
      </c>
      <c r="AW392" s="10" t="s">
        <v>32</v>
      </c>
      <c r="AX392" s="10" t="s">
        <v>74</v>
      </c>
      <c r="AY392" s="157" t="s">
        <v>130</v>
      </c>
    </row>
    <row r="393" spans="2:65" s="10" customFormat="1" ht="22.5" customHeight="1">
      <c r="B393" s="150"/>
      <c r="C393" s="188"/>
      <c r="D393" s="188"/>
      <c r="E393" s="152" t="s">
        <v>5</v>
      </c>
      <c r="F393" s="270" t="s">
        <v>1656</v>
      </c>
      <c r="G393" s="271"/>
      <c r="H393" s="271"/>
      <c r="I393" s="271"/>
      <c r="J393" s="188"/>
      <c r="K393" s="153">
        <v>12.8</v>
      </c>
      <c r="L393" s="188"/>
      <c r="M393" s="188"/>
      <c r="N393" s="188"/>
      <c r="O393" s="188"/>
      <c r="P393" s="188"/>
      <c r="Q393" s="188"/>
      <c r="R393" s="154"/>
      <c r="T393" s="155"/>
      <c r="U393" s="188"/>
      <c r="V393" s="188"/>
      <c r="W393" s="188"/>
      <c r="X393" s="188"/>
      <c r="Y393" s="188"/>
      <c r="Z393" s="188"/>
      <c r="AA393" s="156"/>
      <c r="AT393" s="157" t="s">
        <v>137</v>
      </c>
      <c r="AU393" s="157" t="s">
        <v>95</v>
      </c>
      <c r="AV393" s="10" t="s">
        <v>95</v>
      </c>
      <c r="AW393" s="10" t="s">
        <v>32</v>
      </c>
      <c r="AX393" s="10" t="s">
        <v>74</v>
      </c>
      <c r="AY393" s="157" t="s">
        <v>130</v>
      </c>
    </row>
    <row r="394" spans="2:65" s="10" customFormat="1" ht="22.5" customHeight="1">
      <c r="B394" s="150"/>
      <c r="C394" s="188"/>
      <c r="D394" s="188"/>
      <c r="E394" s="152" t="s">
        <v>5</v>
      </c>
      <c r="F394" s="270" t="s">
        <v>5</v>
      </c>
      <c r="G394" s="271"/>
      <c r="H394" s="271"/>
      <c r="I394" s="271"/>
      <c r="J394" s="188"/>
      <c r="K394" s="153">
        <v>0</v>
      </c>
      <c r="L394" s="188"/>
      <c r="M394" s="188"/>
      <c r="N394" s="188"/>
      <c r="O394" s="188"/>
      <c r="P394" s="188"/>
      <c r="Q394" s="188"/>
      <c r="R394" s="154"/>
      <c r="T394" s="155"/>
      <c r="U394" s="188"/>
      <c r="V394" s="188"/>
      <c r="W394" s="188"/>
      <c r="X394" s="188"/>
      <c r="Y394" s="188"/>
      <c r="Z394" s="188"/>
      <c r="AA394" s="156"/>
      <c r="AT394" s="157" t="s">
        <v>137</v>
      </c>
      <c r="AU394" s="157" t="s">
        <v>95</v>
      </c>
      <c r="AV394" s="10" t="s">
        <v>95</v>
      </c>
      <c r="AW394" s="10" t="s">
        <v>6</v>
      </c>
      <c r="AX394" s="10" t="s">
        <v>74</v>
      </c>
      <c r="AY394" s="157" t="s">
        <v>130</v>
      </c>
    </row>
    <row r="395" spans="2:65" s="11" customFormat="1" ht="22.5" customHeight="1">
      <c r="B395" s="158"/>
      <c r="C395" s="187"/>
      <c r="D395" s="187"/>
      <c r="E395" s="197" t="s">
        <v>5</v>
      </c>
      <c r="F395" s="274" t="s">
        <v>141</v>
      </c>
      <c r="G395" s="275"/>
      <c r="H395" s="275"/>
      <c r="I395" s="275"/>
      <c r="J395" s="187"/>
      <c r="K395" s="161">
        <v>294.16000000000003</v>
      </c>
      <c r="L395" s="187"/>
      <c r="M395" s="187"/>
      <c r="N395" s="187"/>
      <c r="O395" s="187"/>
      <c r="P395" s="187"/>
      <c r="Q395" s="187"/>
      <c r="R395" s="162"/>
      <c r="T395" s="163"/>
      <c r="U395" s="187"/>
      <c r="V395" s="187"/>
      <c r="W395" s="187"/>
      <c r="X395" s="187"/>
      <c r="Y395" s="187"/>
      <c r="Z395" s="187"/>
      <c r="AA395" s="164"/>
      <c r="AT395" s="165" t="s">
        <v>137</v>
      </c>
      <c r="AU395" s="165" t="s">
        <v>95</v>
      </c>
      <c r="AV395" s="11" t="s">
        <v>135</v>
      </c>
      <c r="AW395" s="11" t="s">
        <v>32</v>
      </c>
      <c r="AX395" s="11" t="s">
        <v>80</v>
      </c>
      <c r="AY395" s="165" t="s">
        <v>130</v>
      </c>
    </row>
    <row r="396" spans="2:65" s="1" customFormat="1" ht="22.5" customHeight="1">
      <c r="B396" s="140"/>
      <c r="C396" s="166" t="s">
        <v>312</v>
      </c>
      <c r="D396" s="166" t="s">
        <v>151</v>
      </c>
      <c r="E396" s="167" t="s">
        <v>1657</v>
      </c>
      <c r="F396" s="281" t="s">
        <v>1658</v>
      </c>
      <c r="G396" s="281"/>
      <c r="H396" s="281"/>
      <c r="I396" s="281"/>
      <c r="J396" s="168" t="s">
        <v>134</v>
      </c>
      <c r="K396" s="169">
        <v>323.57600000000002</v>
      </c>
      <c r="L396" s="285">
        <v>0</v>
      </c>
      <c r="M396" s="285"/>
      <c r="N396" s="286">
        <f>ROUND(L396*K396,2)</f>
        <v>0</v>
      </c>
      <c r="O396" s="262"/>
      <c r="P396" s="262"/>
      <c r="Q396" s="262"/>
      <c r="R396" s="145"/>
      <c r="T396" s="146" t="s">
        <v>5</v>
      </c>
      <c r="U396" s="43" t="s">
        <v>39</v>
      </c>
      <c r="V396" s="147">
        <v>0</v>
      </c>
      <c r="W396" s="147">
        <f>V396*K396</f>
        <v>0</v>
      </c>
      <c r="X396" s="147">
        <v>0</v>
      </c>
      <c r="Y396" s="147">
        <f>X396*K396</f>
        <v>0</v>
      </c>
      <c r="Z396" s="147">
        <v>0</v>
      </c>
      <c r="AA396" s="148">
        <f>Z396*K396</f>
        <v>0</v>
      </c>
      <c r="AR396" s="20" t="s">
        <v>154</v>
      </c>
      <c r="AT396" s="20" t="s">
        <v>151</v>
      </c>
      <c r="AU396" s="20" t="s">
        <v>95</v>
      </c>
      <c r="AY396" s="20" t="s">
        <v>130</v>
      </c>
      <c r="BE396" s="149">
        <f>IF(U396="základní",N396,0)</f>
        <v>0</v>
      </c>
      <c r="BF396" s="149">
        <f>IF(U396="snížená",N396,0)</f>
        <v>0</v>
      </c>
      <c r="BG396" s="149">
        <f>IF(U396="zákl. přenesená",N396,0)</f>
        <v>0</v>
      </c>
      <c r="BH396" s="149">
        <f>IF(U396="sníž. přenesená",N396,0)</f>
        <v>0</v>
      </c>
      <c r="BI396" s="149">
        <f>IF(U396="nulová",N396,0)</f>
        <v>0</v>
      </c>
      <c r="BJ396" s="20" t="s">
        <v>80</v>
      </c>
      <c r="BK396" s="149">
        <f>ROUND(L396*K396,2)</f>
        <v>0</v>
      </c>
      <c r="BL396" s="20" t="s">
        <v>135</v>
      </c>
      <c r="BM396" s="20" t="s">
        <v>476</v>
      </c>
    </row>
    <row r="397" spans="2:65" s="10" customFormat="1" ht="22.5" customHeight="1">
      <c r="B397" s="150"/>
      <c r="C397" s="188"/>
      <c r="D397" s="188"/>
      <c r="E397" s="152" t="s">
        <v>5</v>
      </c>
      <c r="F397" s="263" t="s">
        <v>1659</v>
      </c>
      <c r="G397" s="264"/>
      <c r="H397" s="264"/>
      <c r="I397" s="264"/>
      <c r="J397" s="188"/>
      <c r="K397" s="153">
        <v>323.57600000000002</v>
      </c>
      <c r="L397" s="188"/>
      <c r="M397" s="188"/>
      <c r="N397" s="188"/>
      <c r="O397" s="188"/>
      <c r="P397" s="188"/>
      <c r="Q397" s="188"/>
      <c r="R397" s="154"/>
      <c r="T397" s="155"/>
      <c r="U397" s="188"/>
      <c r="V397" s="188"/>
      <c r="W397" s="188"/>
      <c r="X397" s="188"/>
      <c r="Y397" s="188"/>
      <c r="Z397" s="188"/>
      <c r="AA397" s="156"/>
      <c r="AT397" s="157" t="s">
        <v>137</v>
      </c>
      <c r="AU397" s="157" t="s">
        <v>95</v>
      </c>
      <c r="AV397" s="10" t="s">
        <v>95</v>
      </c>
      <c r="AW397" s="10" t="s">
        <v>32</v>
      </c>
      <c r="AX397" s="10" t="s">
        <v>74</v>
      </c>
      <c r="AY397" s="157" t="s">
        <v>130</v>
      </c>
    </row>
    <row r="398" spans="2:65" s="11" customFormat="1" ht="22.5" customHeight="1">
      <c r="B398" s="158"/>
      <c r="C398" s="187"/>
      <c r="D398" s="187"/>
      <c r="E398" s="197" t="s">
        <v>5</v>
      </c>
      <c r="F398" s="274" t="s">
        <v>141</v>
      </c>
      <c r="G398" s="275"/>
      <c r="H398" s="275"/>
      <c r="I398" s="275"/>
      <c r="J398" s="187"/>
      <c r="K398" s="161">
        <v>323.57600000000002</v>
      </c>
      <c r="L398" s="187"/>
      <c r="M398" s="187"/>
      <c r="N398" s="187"/>
      <c r="O398" s="187"/>
      <c r="P398" s="187"/>
      <c r="Q398" s="187"/>
      <c r="R398" s="162"/>
      <c r="T398" s="163"/>
      <c r="U398" s="187"/>
      <c r="V398" s="187"/>
      <c r="W398" s="187"/>
      <c r="X398" s="187"/>
      <c r="Y398" s="187"/>
      <c r="Z398" s="187"/>
      <c r="AA398" s="164"/>
      <c r="AT398" s="165" t="s">
        <v>137</v>
      </c>
      <c r="AU398" s="165" t="s">
        <v>95</v>
      </c>
      <c r="AV398" s="11" t="s">
        <v>135</v>
      </c>
      <c r="AW398" s="11" t="s">
        <v>32</v>
      </c>
      <c r="AX398" s="11" t="s">
        <v>80</v>
      </c>
      <c r="AY398" s="165" t="s">
        <v>130</v>
      </c>
    </row>
    <row r="399" spans="2:65" s="1" customFormat="1" ht="31.5" customHeight="1">
      <c r="B399" s="140"/>
      <c r="C399" s="141" t="s">
        <v>451</v>
      </c>
      <c r="D399" s="141" t="s">
        <v>131</v>
      </c>
      <c r="E399" s="142" t="s">
        <v>1660</v>
      </c>
      <c r="F399" s="260" t="s">
        <v>1661</v>
      </c>
      <c r="G399" s="260"/>
      <c r="H399" s="260"/>
      <c r="I399" s="260"/>
      <c r="J399" s="143" t="s">
        <v>185</v>
      </c>
      <c r="K399" s="144">
        <v>4.96</v>
      </c>
      <c r="L399" s="261">
        <v>0</v>
      </c>
      <c r="M399" s="261"/>
      <c r="N399" s="262">
        <f>ROUND(L399*K399,2)</f>
        <v>0</v>
      </c>
      <c r="O399" s="262"/>
      <c r="P399" s="262"/>
      <c r="Q399" s="262"/>
      <c r="R399" s="145"/>
      <c r="T399" s="146" t="s">
        <v>5</v>
      </c>
      <c r="U399" s="43" t="s">
        <v>39</v>
      </c>
      <c r="V399" s="147">
        <v>0</v>
      </c>
      <c r="W399" s="147">
        <f>V399*K399</f>
        <v>0</v>
      </c>
      <c r="X399" s="147">
        <v>0</v>
      </c>
      <c r="Y399" s="147">
        <f>X399*K399</f>
        <v>0</v>
      </c>
      <c r="Z399" s="147">
        <v>0</v>
      </c>
      <c r="AA399" s="148">
        <f>Z399*K399</f>
        <v>0</v>
      </c>
      <c r="AR399" s="20" t="s">
        <v>135</v>
      </c>
      <c r="AT399" s="20" t="s">
        <v>131</v>
      </c>
      <c r="AU399" s="20" t="s">
        <v>95</v>
      </c>
      <c r="AY399" s="20" t="s">
        <v>130</v>
      </c>
      <c r="BE399" s="149">
        <f>IF(U399="základní",N399,0)</f>
        <v>0</v>
      </c>
      <c r="BF399" s="149">
        <f>IF(U399="snížená",N399,0)</f>
        <v>0</v>
      </c>
      <c r="BG399" s="149">
        <f>IF(U399="zákl. přenesená",N399,0)</f>
        <v>0</v>
      </c>
      <c r="BH399" s="149">
        <f>IF(U399="sníž. přenesená",N399,0)</f>
        <v>0</v>
      </c>
      <c r="BI399" s="149">
        <f>IF(U399="nulová",N399,0)</f>
        <v>0</v>
      </c>
      <c r="BJ399" s="20" t="s">
        <v>80</v>
      </c>
      <c r="BK399" s="149">
        <f>ROUND(L399*K399,2)</f>
        <v>0</v>
      </c>
      <c r="BL399" s="20" t="s">
        <v>135</v>
      </c>
      <c r="BM399" s="20" t="s">
        <v>1012</v>
      </c>
    </row>
    <row r="400" spans="2:65" s="9" customFormat="1" ht="29.85" customHeight="1">
      <c r="B400" s="129"/>
      <c r="C400" s="130"/>
      <c r="D400" s="139" t="s">
        <v>1513</v>
      </c>
      <c r="E400" s="139"/>
      <c r="F400" s="139"/>
      <c r="G400" s="139"/>
      <c r="H400" s="139"/>
      <c r="I400" s="139"/>
      <c r="J400" s="139"/>
      <c r="K400" s="139"/>
      <c r="L400" s="139"/>
      <c r="M400" s="139"/>
      <c r="N400" s="278">
        <f>BK400</f>
        <v>0</v>
      </c>
      <c r="O400" s="279"/>
      <c r="P400" s="279"/>
      <c r="Q400" s="279"/>
      <c r="R400" s="132"/>
      <c r="T400" s="133"/>
      <c r="U400" s="130"/>
      <c r="V400" s="130"/>
      <c r="W400" s="134">
        <f>SUM(W401:W408)</f>
        <v>0</v>
      </c>
      <c r="X400" s="130"/>
      <c r="Y400" s="134">
        <f>SUM(Y401:Y408)</f>
        <v>0</v>
      </c>
      <c r="Z400" s="130"/>
      <c r="AA400" s="135">
        <f>SUM(AA401:AA408)</f>
        <v>0</v>
      </c>
      <c r="AR400" s="136" t="s">
        <v>80</v>
      </c>
      <c r="AT400" s="137" t="s">
        <v>73</v>
      </c>
      <c r="AU400" s="137" t="s">
        <v>80</v>
      </c>
      <c r="AY400" s="136" t="s">
        <v>130</v>
      </c>
      <c r="BK400" s="138">
        <f>SUM(BK401:BK408)</f>
        <v>0</v>
      </c>
    </row>
    <row r="401" spans="2:65" s="1" customFormat="1" ht="31.5" customHeight="1">
      <c r="B401" s="140"/>
      <c r="C401" s="141" t="s">
        <v>315</v>
      </c>
      <c r="D401" s="141" t="s">
        <v>131</v>
      </c>
      <c r="E401" s="142" t="s">
        <v>1662</v>
      </c>
      <c r="F401" s="260" t="s">
        <v>1663</v>
      </c>
      <c r="G401" s="260"/>
      <c r="H401" s="260"/>
      <c r="I401" s="260"/>
      <c r="J401" s="143" t="s">
        <v>134</v>
      </c>
      <c r="K401" s="144">
        <v>4858.1400000000003</v>
      </c>
      <c r="L401" s="261">
        <v>0</v>
      </c>
      <c r="M401" s="261"/>
      <c r="N401" s="262">
        <f>ROUND(L401*K401,2)</f>
        <v>0</v>
      </c>
      <c r="O401" s="262"/>
      <c r="P401" s="262"/>
      <c r="Q401" s="262"/>
      <c r="R401" s="145"/>
      <c r="T401" s="146" t="s">
        <v>5</v>
      </c>
      <c r="U401" s="43" t="s">
        <v>39</v>
      </c>
      <c r="V401" s="147">
        <v>0</v>
      </c>
      <c r="W401" s="147">
        <f>V401*K401</f>
        <v>0</v>
      </c>
      <c r="X401" s="147">
        <v>0</v>
      </c>
      <c r="Y401" s="147">
        <f>X401*K401</f>
        <v>0</v>
      </c>
      <c r="Z401" s="147">
        <v>0</v>
      </c>
      <c r="AA401" s="148">
        <f>Z401*K401</f>
        <v>0</v>
      </c>
      <c r="AR401" s="20" t="s">
        <v>135</v>
      </c>
      <c r="AT401" s="20" t="s">
        <v>131</v>
      </c>
      <c r="AU401" s="20" t="s">
        <v>95</v>
      </c>
      <c r="AY401" s="20" t="s">
        <v>130</v>
      </c>
      <c r="BE401" s="149">
        <f>IF(U401="základní",N401,0)</f>
        <v>0</v>
      </c>
      <c r="BF401" s="149">
        <f>IF(U401="snížená",N401,0)</f>
        <v>0</v>
      </c>
      <c r="BG401" s="149">
        <f>IF(U401="zákl. přenesená",N401,0)</f>
        <v>0</v>
      </c>
      <c r="BH401" s="149">
        <f>IF(U401="sníž. přenesená",N401,0)</f>
        <v>0</v>
      </c>
      <c r="BI401" s="149">
        <f>IF(U401="nulová",N401,0)</f>
        <v>0</v>
      </c>
      <c r="BJ401" s="20" t="s">
        <v>80</v>
      </c>
      <c r="BK401" s="149">
        <f>ROUND(L401*K401,2)</f>
        <v>0</v>
      </c>
      <c r="BL401" s="20" t="s">
        <v>135</v>
      </c>
      <c r="BM401" s="20" t="s">
        <v>1015</v>
      </c>
    </row>
    <row r="402" spans="2:65" s="1" customFormat="1" ht="31.5" customHeight="1">
      <c r="B402" s="140"/>
      <c r="C402" s="141" t="s">
        <v>461</v>
      </c>
      <c r="D402" s="141" t="s">
        <v>131</v>
      </c>
      <c r="E402" s="142" t="s">
        <v>1664</v>
      </c>
      <c r="F402" s="260" t="s">
        <v>1665</v>
      </c>
      <c r="G402" s="260"/>
      <c r="H402" s="260"/>
      <c r="I402" s="260"/>
      <c r="J402" s="143" t="s">
        <v>134</v>
      </c>
      <c r="K402" s="144">
        <v>4858.1400000000003</v>
      </c>
      <c r="L402" s="261">
        <v>0</v>
      </c>
      <c r="M402" s="261"/>
      <c r="N402" s="262">
        <f>ROUND(L402*K402,2)</f>
        <v>0</v>
      </c>
      <c r="O402" s="262"/>
      <c r="P402" s="262"/>
      <c r="Q402" s="262"/>
      <c r="R402" s="145"/>
      <c r="T402" s="146" t="s">
        <v>5</v>
      </c>
      <c r="U402" s="43" t="s">
        <v>39</v>
      </c>
      <c r="V402" s="147">
        <v>0</v>
      </c>
      <c r="W402" s="147">
        <f>V402*K402</f>
        <v>0</v>
      </c>
      <c r="X402" s="147">
        <v>0</v>
      </c>
      <c r="Y402" s="147">
        <f>X402*K402</f>
        <v>0</v>
      </c>
      <c r="Z402" s="147">
        <v>0</v>
      </c>
      <c r="AA402" s="148">
        <f>Z402*K402</f>
        <v>0</v>
      </c>
      <c r="AR402" s="20" t="s">
        <v>135</v>
      </c>
      <c r="AT402" s="20" t="s">
        <v>131</v>
      </c>
      <c r="AU402" s="20" t="s">
        <v>95</v>
      </c>
      <c r="AY402" s="20" t="s">
        <v>130</v>
      </c>
      <c r="BE402" s="149">
        <f>IF(U402="základní",N402,0)</f>
        <v>0</v>
      </c>
      <c r="BF402" s="149">
        <f>IF(U402="snížená",N402,0)</f>
        <v>0</v>
      </c>
      <c r="BG402" s="149">
        <f>IF(U402="zákl. přenesená",N402,0)</f>
        <v>0</v>
      </c>
      <c r="BH402" s="149">
        <f>IF(U402="sníž. přenesená",N402,0)</f>
        <v>0</v>
      </c>
      <c r="BI402" s="149">
        <f>IF(U402="nulová",N402,0)</f>
        <v>0</v>
      </c>
      <c r="BJ402" s="20" t="s">
        <v>80</v>
      </c>
      <c r="BK402" s="149">
        <f>ROUND(L402*K402,2)</f>
        <v>0</v>
      </c>
      <c r="BL402" s="20" t="s">
        <v>135</v>
      </c>
      <c r="BM402" s="20" t="s">
        <v>1018</v>
      </c>
    </row>
    <row r="403" spans="2:65" s="10" customFormat="1" ht="22.5" customHeight="1">
      <c r="B403" s="150"/>
      <c r="C403" s="188"/>
      <c r="D403" s="188"/>
      <c r="E403" s="152" t="s">
        <v>5</v>
      </c>
      <c r="F403" s="263" t="s">
        <v>1666</v>
      </c>
      <c r="G403" s="264"/>
      <c r="H403" s="264"/>
      <c r="I403" s="264"/>
      <c r="J403" s="188"/>
      <c r="K403" s="153">
        <v>4550.3</v>
      </c>
      <c r="L403" s="188"/>
      <c r="M403" s="188"/>
      <c r="N403" s="188"/>
      <c r="O403" s="188"/>
      <c r="P403" s="188"/>
      <c r="Q403" s="188"/>
      <c r="R403" s="154"/>
      <c r="T403" s="155"/>
      <c r="U403" s="188"/>
      <c r="V403" s="188"/>
      <c r="W403" s="188"/>
      <c r="X403" s="188"/>
      <c r="Y403" s="188"/>
      <c r="Z403" s="188"/>
      <c r="AA403" s="156"/>
      <c r="AT403" s="157" t="s">
        <v>137</v>
      </c>
      <c r="AU403" s="157" t="s">
        <v>95</v>
      </c>
      <c r="AV403" s="10" t="s">
        <v>95</v>
      </c>
      <c r="AW403" s="10" t="s">
        <v>32</v>
      </c>
      <c r="AX403" s="10" t="s">
        <v>74</v>
      </c>
      <c r="AY403" s="157" t="s">
        <v>130</v>
      </c>
    </row>
    <row r="404" spans="2:65" s="10" customFormat="1" ht="22.5" customHeight="1">
      <c r="B404" s="150"/>
      <c r="C404" s="188"/>
      <c r="D404" s="188"/>
      <c r="E404" s="152" t="s">
        <v>5</v>
      </c>
      <c r="F404" s="270" t="s">
        <v>5</v>
      </c>
      <c r="G404" s="271"/>
      <c r="H404" s="271"/>
      <c r="I404" s="271"/>
      <c r="J404" s="188"/>
      <c r="K404" s="153">
        <v>0</v>
      </c>
      <c r="L404" s="188"/>
      <c r="M404" s="188"/>
      <c r="N404" s="188"/>
      <c r="O404" s="188"/>
      <c r="P404" s="188"/>
      <c r="Q404" s="188"/>
      <c r="R404" s="154"/>
      <c r="T404" s="155"/>
      <c r="U404" s="188"/>
      <c r="V404" s="188"/>
      <c r="W404" s="188"/>
      <c r="X404" s="188"/>
      <c r="Y404" s="188"/>
      <c r="Z404" s="188"/>
      <c r="AA404" s="156"/>
      <c r="AT404" s="157" t="s">
        <v>137</v>
      </c>
      <c r="AU404" s="157" t="s">
        <v>95</v>
      </c>
      <c r="AV404" s="10" t="s">
        <v>95</v>
      </c>
      <c r="AW404" s="10" t="s">
        <v>6</v>
      </c>
      <c r="AX404" s="10" t="s">
        <v>74</v>
      </c>
      <c r="AY404" s="157" t="s">
        <v>130</v>
      </c>
    </row>
    <row r="405" spans="2:65" s="10" customFormat="1" ht="22.5" customHeight="1">
      <c r="B405" s="150"/>
      <c r="C405" s="188"/>
      <c r="D405" s="188"/>
      <c r="E405" s="152" t="s">
        <v>5</v>
      </c>
      <c r="F405" s="270" t="s">
        <v>1667</v>
      </c>
      <c r="G405" s="271"/>
      <c r="H405" s="271"/>
      <c r="I405" s="271"/>
      <c r="J405" s="188"/>
      <c r="K405" s="153">
        <v>452</v>
      </c>
      <c r="L405" s="188"/>
      <c r="M405" s="188"/>
      <c r="N405" s="188"/>
      <c r="O405" s="188"/>
      <c r="P405" s="188"/>
      <c r="Q405" s="188"/>
      <c r="R405" s="154"/>
      <c r="T405" s="155"/>
      <c r="U405" s="188"/>
      <c r="V405" s="188"/>
      <c r="W405" s="188"/>
      <c r="X405" s="188"/>
      <c r="Y405" s="188"/>
      <c r="Z405" s="188"/>
      <c r="AA405" s="156"/>
      <c r="AT405" s="157" t="s">
        <v>137</v>
      </c>
      <c r="AU405" s="157" t="s">
        <v>95</v>
      </c>
      <c r="AV405" s="10" t="s">
        <v>95</v>
      </c>
      <c r="AW405" s="10" t="s">
        <v>32</v>
      </c>
      <c r="AX405" s="10" t="s">
        <v>74</v>
      </c>
      <c r="AY405" s="157" t="s">
        <v>130</v>
      </c>
    </row>
    <row r="406" spans="2:65" s="10" customFormat="1" ht="22.5" customHeight="1">
      <c r="B406" s="150"/>
      <c r="C406" s="188"/>
      <c r="D406" s="188"/>
      <c r="E406" s="152" t="s">
        <v>5</v>
      </c>
      <c r="F406" s="270" t="s">
        <v>1668</v>
      </c>
      <c r="G406" s="271"/>
      <c r="H406" s="271"/>
      <c r="I406" s="271"/>
      <c r="J406" s="188"/>
      <c r="K406" s="153">
        <v>150</v>
      </c>
      <c r="L406" s="188"/>
      <c r="M406" s="188"/>
      <c r="N406" s="188"/>
      <c r="O406" s="188"/>
      <c r="P406" s="188"/>
      <c r="Q406" s="188"/>
      <c r="R406" s="154"/>
      <c r="T406" s="155"/>
      <c r="U406" s="188"/>
      <c r="V406" s="188"/>
      <c r="W406" s="188"/>
      <c r="X406" s="188"/>
      <c r="Y406" s="188"/>
      <c r="Z406" s="188"/>
      <c r="AA406" s="156"/>
      <c r="AT406" s="157" t="s">
        <v>137</v>
      </c>
      <c r="AU406" s="157" t="s">
        <v>95</v>
      </c>
      <c r="AV406" s="10" t="s">
        <v>95</v>
      </c>
      <c r="AW406" s="10" t="s">
        <v>32</v>
      </c>
      <c r="AX406" s="10" t="s">
        <v>74</v>
      </c>
      <c r="AY406" s="157" t="s">
        <v>130</v>
      </c>
    </row>
    <row r="407" spans="2:65" s="10" customFormat="1" ht="22.5" customHeight="1">
      <c r="B407" s="150"/>
      <c r="C407" s="188"/>
      <c r="D407" s="188"/>
      <c r="E407" s="152" t="s">
        <v>5</v>
      </c>
      <c r="F407" s="270" t="s">
        <v>1669</v>
      </c>
      <c r="G407" s="271"/>
      <c r="H407" s="271"/>
      <c r="I407" s="271"/>
      <c r="J407" s="188"/>
      <c r="K407" s="153">
        <v>-294.16000000000003</v>
      </c>
      <c r="L407" s="188"/>
      <c r="M407" s="188"/>
      <c r="N407" s="188"/>
      <c r="O407" s="188"/>
      <c r="P407" s="188"/>
      <c r="Q407" s="188"/>
      <c r="R407" s="154"/>
      <c r="T407" s="155"/>
      <c r="U407" s="188"/>
      <c r="V407" s="188"/>
      <c r="W407" s="188"/>
      <c r="X407" s="188"/>
      <c r="Y407" s="188"/>
      <c r="Z407" s="188"/>
      <c r="AA407" s="156"/>
      <c r="AT407" s="157" t="s">
        <v>137</v>
      </c>
      <c r="AU407" s="157" t="s">
        <v>95</v>
      </c>
      <c r="AV407" s="10" t="s">
        <v>95</v>
      </c>
      <c r="AW407" s="10" t="s">
        <v>32</v>
      </c>
      <c r="AX407" s="10" t="s">
        <v>74</v>
      </c>
      <c r="AY407" s="157" t="s">
        <v>130</v>
      </c>
    </row>
    <row r="408" spans="2:65" s="11" customFormat="1" ht="22.5" customHeight="1">
      <c r="B408" s="158"/>
      <c r="C408" s="187"/>
      <c r="D408" s="187"/>
      <c r="E408" s="197" t="s">
        <v>5</v>
      </c>
      <c r="F408" s="274" t="s">
        <v>141</v>
      </c>
      <c r="G408" s="275"/>
      <c r="H408" s="275"/>
      <c r="I408" s="275"/>
      <c r="J408" s="187"/>
      <c r="K408" s="161">
        <v>4858.1400000000003</v>
      </c>
      <c r="L408" s="187"/>
      <c r="M408" s="187"/>
      <c r="N408" s="187"/>
      <c r="O408" s="187"/>
      <c r="P408" s="187"/>
      <c r="Q408" s="187"/>
      <c r="R408" s="162"/>
      <c r="T408" s="199"/>
      <c r="U408" s="200"/>
      <c r="V408" s="200"/>
      <c r="W408" s="200"/>
      <c r="X408" s="200"/>
      <c r="Y408" s="200"/>
      <c r="Z408" s="200"/>
      <c r="AA408" s="201"/>
      <c r="AT408" s="165" t="s">
        <v>137</v>
      </c>
      <c r="AU408" s="165" t="s">
        <v>95</v>
      </c>
      <c r="AV408" s="11" t="s">
        <v>135</v>
      </c>
      <c r="AW408" s="11" t="s">
        <v>32</v>
      </c>
      <c r="AX408" s="11" t="s">
        <v>80</v>
      </c>
      <c r="AY408" s="165" t="s">
        <v>130</v>
      </c>
    </row>
    <row r="409" spans="2:65" s="1" customFormat="1" ht="6.95" customHeight="1">
      <c r="B409" s="58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60"/>
    </row>
  </sheetData>
  <mergeCells count="416">
    <mergeCell ref="F403:I403"/>
    <mergeCell ref="F404:I404"/>
    <mergeCell ref="F405:I405"/>
    <mergeCell ref="F406:I406"/>
    <mergeCell ref="F407:I407"/>
    <mergeCell ref="F408:I408"/>
    <mergeCell ref="N400:Q400"/>
    <mergeCell ref="F401:I401"/>
    <mergeCell ref="L401:M401"/>
    <mergeCell ref="N401:Q401"/>
    <mergeCell ref="F402:I402"/>
    <mergeCell ref="L402:M402"/>
    <mergeCell ref="N402:Q402"/>
    <mergeCell ref="F396:I396"/>
    <mergeCell ref="L396:M396"/>
    <mergeCell ref="N396:Q396"/>
    <mergeCell ref="F397:I397"/>
    <mergeCell ref="F398:I398"/>
    <mergeCell ref="F399:I399"/>
    <mergeCell ref="L399:M399"/>
    <mergeCell ref="N399:Q399"/>
    <mergeCell ref="F390:I390"/>
    <mergeCell ref="F391:I391"/>
    <mergeCell ref="F392:I392"/>
    <mergeCell ref="F393:I393"/>
    <mergeCell ref="F394:I394"/>
    <mergeCell ref="F395:I395"/>
    <mergeCell ref="F384:I384"/>
    <mergeCell ref="F385:I385"/>
    <mergeCell ref="F386:I386"/>
    <mergeCell ref="F387:I387"/>
    <mergeCell ref="F388:I388"/>
    <mergeCell ref="F389:I389"/>
    <mergeCell ref="N380:Q380"/>
    <mergeCell ref="F381:I381"/>
    <mergeCell ref="L381:M381"/>
    <mergeCell ref="N381:Q381"/>
    <mergeCell ref="F382:I382"/>
    <mergeCell ref="F383:I383"/>
    <mergeCell ref="F378:I378"/>
    <mergeCell ref="L378:M378"/>
    <mergeCell ref="N378:Q378"/>
    <mergeCell ref="F379:I379"/>
    <mergeCell ref="L379:M379"/>
    <mergeCell ref="N379:Q379"/>
    <mergeCell ref="F374:I374"/>
    <mergeCell ref="F375:I375"/>
    <mergeCell ref="F376:I376"/>
    <mergeCell ref="L376:M376"/>
    <mergeCell ref="N376:Q376"/>
    <mergeCell ref="F377:I377"/>
    <mergeCell ref="L377:M377"/>
    <mergeCell ref="N377:Q377"/>
    <mergeCell ref="N368:Q368"/>
    <mergeCell ref="F369:I369"/>
    <mergeCell ref="F370:I370"/>
    <mergeCell ref="F371:I371"/>
    <mergeCell ref="F372:I372"/>
    <mergeCell ref="F373:I373"/>
    <mergeCell ref="F364:I364"/>
    <mergeCell ref="F365:I365"/>
    <mergeCell ref="F366:I366"/>
    <mergeCell ref="F367:I367"/>
    <mergeCell ref="F368:I368"/>
    <mergeCell ref="L368:M368"/>
    <mergeCell ref="N360:Q360"/>
    <mergeCell ref="F361:I361"/>
    <mergeCell ref="L361:M361"/>
    <mergeCell ref="N361:Q361"/>
    <mergeCell ref="F362:I362"/>
    <mergeCell ref="F363:I363"/>
    <mergeCell ref="F356:I356"/>
    <mergeCell ref="F357:I357"/>
    <mergeCell ref="F358:I358"/>
    <mergeCell ref="F359:I359"/>
    <mergeCell ref="L359:M359"/>
    <mergeCell ref="N359:Q359"/>
    <mergeCell ref="F352:I352"/>
    <mergeCell ref="L352:M352"/>
    <mergeCell ref="N352:Q352"/>
    <mergeCell ref="F353:I353"/>
    <mergeCell ref="F354:I354"/>
    <mergeCell ref="F355:I355"/>
    <mergeCell ref="F350:I350"/>
    <mergeCell ref="L350:M350"/>
    <mergeCell ref="N350:Q350"/>
    <mergeCell ref="F351:I351"/>
    <mergeCell ref="L351:M351"/>
    <mergeCell ref="N351:Q351"/>
    <mergeCell ref="F347:I347"/>
    <mergeCell ref="L347:M347"/>
    <mergeCell ref="N347:Q347"/>
    <mergeCell ref="N348:Q348"/>
    <mergeCell ref="F349:I349"/>
    <mergeCell ref="L349:M349"/>
    <mergeCell ref="N349:Q349"/>
    <mergeCell ref="F345:I345"/>
    <mergeCell ref="L345:M345"/>
    <mergeCell ref="N345:Q345"/>
    <mergeCell ref="F346:I346"/>
    <mergeCell ref="L346:M346"/>
    <mergeCell ref="N346:Q346"/>
    <mergeCell ref="F340:I340"/>
    <mergeCell ref="F341:I341"/>
    <mergeCell ref="F342:I342"/>
    <mergeCell ref="N343:Q343"/>
    <mergeCell ref="F344:I344"/>
    <mergeCell ref="L344:M344"/>
    <mergeCell ref="N344:Q344"/>
    <mergeCell ref="N336:Q336"/>
    <mergeCell ref="F337:I337"/>
    <mergeCell ref="L337:M337"/>
    <mergeCell ref="N337:Q337"/>
    <mergeCell ref="N338:Q338"/>
    <mergeCell ref="F339:I339"/>
    <mergeCell ref="L339:M339"/>
    <mergeCell ref="N339:Q339"/>
    <mergeCell ref="F332:I332"/>
    <mergeCell ref="F333:I333"/>
    <mergeCell ref="F334:I334"/>
    <mergeCell ref="L334:M334"/>
    <mergeCell ref="N334:Q334"/>
    <mergeCell ref="F335:I335"/>
    <mergeCell ref="L335:M335"/>
    <mergeCell ref="N335:Q335"/>
    <mergeCell ref="F329:I329"/>
    <mergeCell ref="F330:I330"/>
    <mergeCell ref="L330:M330"/>
    <mergeCell ref="N330:Q330"/>
    <mergeCell ref="F331:I331"/>
    <mergeCell ref="L331:M331"/>
    <mergeCell ref="N331:Q331"/>
    <mergeCell ref="N325:Q325"/>
    <mergeCell ref="N326:Q326"/>
    <mergeCell ref="F327:I327"/>
    <mergeCell ref="L327:M327"/>
    <mergeCell ref="N327:Q327"/>
    <mergeCell ref="F328:I328"/>
    <mergeCell ref="F323:I323"/>
    <mergeCell ref="L323:M323"/>
    <mergeCell ref="N323:Q323"/>
    <mergeCell ref="F324:I324"/>
    <mergeCell ref="L324:M324"/>
    <mergeCell ref="N324:Q324"/>
    <mergeCell ref="F317:I317"/>
    <mergeCell ref="F318:I318"/>
    <mergeCell ref="F319:I319"/>
    <mergeCell ref="F320:I320"/>
    <mergeCell ref="F321:I321"/>
    <mergeCell ref="F322:I322"/>
    <mergeCell ref="F311:I311"/>
    <mergeCell ref="F312:I312"/>
    <mergeCell ref="F313:I313"/>
    <mergeCell ref="F314:I314"/>
    <mergeCell ref="F315:I315"/>
    <mergeCell ref="F316:I316"/>
    <mergeCell ref="F305:I305"/>
    <mergeCell ref="F306:I306"/>
    <mergeCell ref="F307:I307"/>
    <mergeCell ref="F308:I308"/>
    <mergeCell ref="F309:I309"/>
    <mergeCell ref="F310:I310"/>
    <mergeCell ref="F299:I299"/>
    <mergeCell ref="F300:I300"/>
    <mergeCell ref="F301:I301"/>
    <mergeCell ref="F302:I302"/>
    <mergeCell ref="F303:I303"/>
    <mergeCell ref="F304:I304"/>
    <mergeCell ref="F293:I293"/>
    <mergeCell ref="F294:I294"/>
    <mergeCell ref="F295:I295"/>
    <mergeCell ref="F296:I296"/>
    <mergeCell ref="F297:I297"/>
    <mergeCell ref="F298:I298"/>
    <mergeCell ref="F287:I287"/>
    <mergeCell ref="F288:I288"/>
    <mergeCell ref="F289:I289"/>
    <mergeCell ref="F290:I290"/>
    <mergeCell ref="F291:I291"/>
    <mergeCell ref="F292:I292"/>
    <mergeCell ref="F281:I281"/>
    <mergeCell ref="F282:I282"/>
    <mergeCell ref="F283:I283"/>
    <mergeCell ref="F284:I284"/>
    <mergeCell ref="F285:I285"/>
    <mergeCell ref="F286:I286"/>
    <mergeCell ref="F275:I275"/>
    <mergeCell ref="F276:I276"/>
    <mergeCell ref="F277:I277"/>
    <mergeCell ref="F278:I278"/>
    <mergeCell ref="F279:I279"/>
    <mergeCell ref="F280:I280"/>
    <mergeCell ref="F269:I269"/>
    <mergeCell ref="F270:I270"/>
    <mergeCell ref="F271:I271"/>
    <mergeCell ref="F272:I272"/>
    <mergeCell ref="F273:I273"/>
    <mergeCell ref="F274:I274"/>
    <mergeCell ref="F263:I263"/>
    <mergeCell ref="F264:I264"/>
    <mergeCell ref="F265:I265"/>
    <mergeCell ref="F266:I266"/>
    <mergeCell ref="F267:I267"/>
    <mergeCell ref="F268:I268"/>
    <mergeCell ref="F257:I257"/>
    <mergeCell ref="F258:I258"/>
    <mergeCell ref="F259:I259"/>
    <mergeCell ref="F260:I260"/>
    <mergeCell ref="F261:I261"/>
    <mergeCell ref="F262:I262"/>
    <mergeCell ref="F251:I251"/>
    <mergeCell ref="F252:I252"/>
    <mergeCell ref="F253:I253"/>
    <mergeCell ref="F254:I254"/>
    <mergeCell ref="F255:I255"/>
    <mergeCell ref="F256:I256"/>
    <mergeCell ref="F245:I245"/>
    <mergeCell ref="F246:I246"/>
    <mergeCell ref="F247:I247"/>
    <mergeCell ref="F248:I248"/>
    <mergeCell ref="F249:I249"/>
    <mergeCell ref="F250:I250"/>
    <mergeCell ref="F241:I241"/>
    <mergeCell ref="F242:I242"/>
    <mergeCell ref="L242:M242"/>
    <mergeCell ref="N242:Q242"/>
    <mergeCell ref="F243:I243"/>
    <mergeCell ref="F244:I244"/>
    <mergeCell ref="F237:I237"/>
    <mergeCell ref="L237:M237"/>
    <mergeCell ref="N237:Q237"/>
    <mergeCell ref="F238:I238"/>
    <mergeCell ref="F239:I239"/>
    <mergeCell ref="F240:I240"/>
    <mergeCell ref="F231:I231"/>
    <mergeCell ref="F232:I232"/>
    <mergeCell ref="F233:I233"/>
    <mergeCell ref="F234:I234"/>
    <mergeCell ref="F235:I235"/>
    <mergeCell ref="F236:I236"/>
    <mergeCell ref="F225:I225"/>
    <mergeCell ref="F226:I226"/>
    <mergeCell ref="F227:I227"/>
    <mergeCell ref="F228:I228"/>
    <mergeCell ref="F229:I229"/>
    <mergeCell ref="F230:I230"/>
    <mergeCell ref="F219:I219"/>
    <mergeCell ref="F220:I220"/>
    <mergeCell ref="F221:I221"/>
    <mergeCell ref="F222:I222"/>
    <mergeCell ref="F223:I223"/>
    <mergeCell ref="F224:I224"/>
    <mergeCell ref="F213:I213"/>
    <mergeCell ref="F214:I214"/>
    <mergeCell ref="F215:I215"/>
    <mergeCell ref="F216:I216"/>
    <mergeCell ref="F217:I217"/>
    <mergeCell ref="F218:I218"/>
    <mergeCell ref="F207:I207"/>
    <mergeCell ref="F208:I208"/>
    <mergeCell ref="F209:I209"/>
    <mergeCell ref="F210:I210"/>
    <mergeCell ref="F211:I211"/>
    <mergeCell ref="F212:I212"/>
    <mergeCell ref="F203:I203"/>
    <mergeCell ref="F204:I204"/>
    <mergeCell ref="F205:I205"/>
    <mergeCell ref="L205:M205"/>
    <mergeCell ref="N205:Q205"/>
    <mergeCell ref="F206:I206"/>
    <mergeCell ref="F197:I197"/>
    <mergeCell ref="F198:I198"/>
    <mergeCell ref="F199:I199"/>
    <mergeCell ref="F200:I200"/>
    <mergeCell ref="F201:I201"/>
    <mergeCell ref="F202:I202"/>
    <mergeCell ref="F191:I191"/>
    <mergeCell ref="F192:I192"/>
    <mergeCell ref="F193:I193"/>
    <mergeCell ref="F194:I194"/>
    <mergeCell ref="F195:I195"/>
    <mergeCell ref="F196:I196"/>
    <mergeCell ref="F185:I185"/>
    <mergeCell ref="F186:I186"/>
    <mergeCell ref="F187:I187"/>
    <mergeCell ref="F188:I188"/>
    <mergeCell ref="F189:I189"/>
    <mergeCell ref="F190:I190"/>
    <mergeCell ref="F179:I179"/>
    <mergeCell ref="F180:I180"/>
    <mergeCell ref="F181:I181"/>
    <mergeCell ref="F182:I182"/>
    <mergeCell ref="F183:I183"/>
    <mergeCell ref="F184:I184"/>
    <mergeCell ref="F173:I173"/>
    <mergeCell ref="F174:I174"/>
    <mergeCell ref="F175:I175"/>
    <mergeCell ref="F176:I176"/>
    <mergeCell ref="F177:I177"/>
    <mergeCell ref="F178:I178"/>
    <mergeCell ref="F167:I167"/>
    <mergeCell ref="F168:I168"/>
    <mergeCell ref="F169:I169"/>
    <mergeCell ref="F170:I170"/>
    <mergeCell ref="F171:I171"/>
    <mergeCell ref="F172:I172"/>
    <mergeCell ref="F161:I161"/>
    <mergeCell ref="F162:I162"/>
    <mergeCell ref="F163:I163"/>
    <mergeCell ref="F164:I164"/>
    <mergeCell ref="F165:I165"/>
    <mergeCell ref="F166:I166"/>
    <mergeCell ref="F155:I155"/>
    <mergeCell ref="F156:I156"/>
    <mergeCell ref="F157:I157"/>
    <mergeCell ref="F158:I158"/>
    <mergeCell ref="F159:I159"/>
    <mergeCell ref="F160:I160"/>
    <mergeCell ref="F149:I149"/>
    <mergeCell ref="F150:I150"/>
    <mergeCell ref="F151:I151"/>
    <mergeCell ref="F152:I152"/>
    <mergeCell ref="F153:I153"/>
    <mergeCell ref="F154:I154"/>
    <mergeCell ref="F143:I143"/>
    <mergeCell ref="F144:I144"/>
    <mergeCell ref="F145:I145"/>
    <mergeCell ref="F146:I146"/>
    <mergeCell ref="F147:I147"/>
    <mergeCell ref="F148:I148"/>
    <mergeCell ref="F137:I137"/>
    <mergeCell ref="F138:I138"/>
    <mergeCell ref="F139:I139"/>
    <mergeCell ref="F140:I140"/>
    <mergeCell ref="F141:I141"/>
    <mergeCell ref="F142:I142"/>
    <mergeCell ref="F131:I131"/>
    <mergeCell ref="F132:I132"/>
    <mergeCell ref="F133:I133"/>
    <mergeCell ref="F134:I134"/>
    <mergeCell ref="F135:I135"/>
    <mergeCell ref="F136:I136"/>
    <mergeCell ref="F125:I125"/>
    <mergeCell ref="F126:I126"/>
    <mergeCell ref="F127:I127"/>
    <mergeCell ref="F128:I128"/>
    <mergeCell ref="F129:I129"/>
    <mergeCell ref="F130:I130"/>
    <mergeCell ref="N121:Q121"/>
    <mergeCell ref="N122:Q122"/>
    <mergeCell ref="F123:I123"/>
    <mergeCell ref="L123:M123"/>
    <mergeCell ref="N123:Q123"/>
    <mergeCell ref="F124:I124"/>
    <mergeCell ref="M116:Q116"/>
    <mergeCell ref="M117:Q117"/>
    <mergeCell ref="F119:I119"/>
    <mergeCell ref="L119:M119"/>
    <mergeCell ref="N119:Q119"/>
    <mergeCell ref="N120:Q120"/>
    <mergeCell ref="N101:Q101"/>
    <mergeCell ref="L103:Q103"/>
    <mergeCell ref="C109:Q109"/>
    <mergeCell ref="F111:P111"/>
    <mergeCell ref="F112:P112"/>
    <mergeCell ref="M114:P114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3"/>
  <sheetViews>
    <sheetView showGridLines="0" workbookViewId="0">
      <pane ySplit="1" topLeftCell="A108" activePane="bottomLeft" state="frozen"/>
      <selection pane="bottomLeft" activeCell="L122" sqref="L122:M12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90</v>
      </c>
      <c r="G1" s="16"/>
      <c r="H1" s="240" t="s">
        <v>91</v>
      </c>
      <c r="I1" s="240"/>
      <c r="J1" s="240"/>
      <c r="K1" s="240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0" t="s">
        <v>81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95</v>
      </c>
    </row>
    <row r="4" spans="1:66" ht="36.950000000000003" customHeight="1">
      <c r="B4" s="24"/>
      <c r="C4" s="207" t="s">
        <v>96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17</v>
      </c>
      <c r="E6" s="27"/>
      <c r="F6" s="241" t="str">
        <f>'Rekapitulace stavby'!K6</f>
        <v>ČSSZ Ústředí - oprava Foldermayerova pavilonu - Rozpočet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7"/>
      <c r="R6" s="25"/>
    </row>
    <row r="7" spans="1:66" s="1" customFormat="1" ht="32.85" customHeight="1">
      <c r="B7" s="34"/>
      <c r="C7" s="35"/>
      <c r="D7" s="30" t="s">
        <v>97</v>
      </c>
      <c r="E7" s="35"/>
      <c r="F7" s="211" t="s">
        <v>1688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5"/>
      <c r="R7" s="36"/>
    </row>
    <row r="8" spans="1:66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20</v>
      </c>
      <c r="E9" s="35"/>
      <c r="F9" s="29" t="s">
        <v>29</v>
      </c>
      <c r="G9" s="35"/>
      <c r="H9" s="35"/>
      <c r="I9" s="35"/>
      <c r="J9" s="35"/>
      <c r="K9" s="35"/>
      <c r="L9" s="35"/>
      <c r="M9" s="31" t="s">
        <v>22</v>
      </c>
      <c r="N9" s="35"/>
      <c r="O9" s="244">
        <f>'Rekapitulace stavby'!AN8</f>
        <v>0</v>
      </c>
      <c r="P9" s="24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09" t="s">
        <v>25</v>
      </c>
      <c r="P11" s="209"/>
      <c r="Q11" s="35"/>
      <c r="R11" s="36"/>
    </row>
    <row r="12" spans="1:66" s="1" customFormat="1" ht="18" customHeight="1">
      <c r="B12" s="34"/>
      <c r="C12" s="35"/>
      <c r="D12" s="35"/>
      <c r="E12" s="29" t="s">
        <v>5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09" t="s">
        <v>5</v>
      </c>
      <c r="P12" s="20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09" t="str">
        <f>IF('Rekapitulace stavby'!AN13="","",'Rekapitulace stavby'!AN13)</f>
        <v/>
      </c>
      <c r="P14" s="20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09" t="str">
        <f>IF('Rekapitulace stavby'!AN14="","",'Rekapitulace stavby'!AN14)</f>
        <v/>
      </c>
      <c r="P15" s="20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09" t="s">
        <v>31</v>
      </c>
      <c r="P17" s="209"/>
      <c r="Q17" s="35"/>
      <c r="R17" s="36"/>
    </row>
    <row r="18" spans="2:18" s="1" customFormat="1" ht="18" customHeight="1">
      <c r="B18" s="34"/>
      <c r="C18" s="35"/>
      <c r="D18" s="35"/>
      <c r="E18" s="29" t="s">
        <v>5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09" t="s">
        <v>5</v>
      </c>
      <c r="P18" s="20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33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09" t="str">
        <f>IF('Rekapitulace stavby'!AN19="","",'Rekapitulace stavby'!AN19)</f>
        <v/>
      </c>
      <c r="P20" s="20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09" t="str">
        <f>IF('Rekapitulace stavby'!AN20="","",'Rekapitulace stavby'!AN20)</f>
        <v/>
      </c>
      <c r="P21" s="20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2" t="s">
        <v>5</v>
      </c>
      <c r="F24" s="212"/>
      <c r="G24" s="212"/>
      <c r="H24" s="212"/>
      <c r="I24" s="212"/>
      <c r="J24" s="212"/>
      <c r="K24" s="212"/>
      <c r="L24" s="212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98</v>
      </c>
      <c r="E27" s="35"/>
      <c r="F27" s="35"/>
      <c r="G27" s="35"/>
      <c r="H27" s="35"/>
      <c r="I27" s="35"/>
      <c r="J27" s="35"/>
      <c r="K27" s="35"/>
      <c r="L27" s="35"/>
      <c r="M27" s="236">
        <f>N88</f>
        <v>0</v>
      </c>
      <c r="N27" s="236"/>
      <c r="O27" s="236"/>
      <c r="P27" s="236"/>
      <c r="Q27" s="35"/>
      <c r="R27" s="36"/>
    </row>
    <row r="28" spans="2:18" s="1" customFormat="1" ht="14.4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236">
        <f>N100</f>
        <v>0</v>
      </c>
      <c r="N28" s="236"/>
      <c r="O28" s="236"/>
      <c r="P28" s="23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37</v>
      </c>
      <c r="E30" s="35"/>
      <c r="F30" s="35"/>
      <c r="G30" s="35"/>
      <c r="H30" s="35"/>
      <c r="I30" s="35"/>
      <c r="J30" s="35"/>
      <c r="K30" s="35"/>
      <c r="L30" s="35"/>
      <c r="M30" s="248">
        <f>ROUND(M27+M28,2)</f>
        <v>0</v>
      </c>
      <c r="N30" s="243"/>
      <c r="O30" s="243"/>
      <c r="P30" s="243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38</v>
      </c>
      <c r="E32" s="41" t="s">
        <v>39</v>
      </c>
      <c r="F32" s="42">
        <v>0.21</v>
      </c>
      <c r="G32" s="107" t="s">
        <v>40</v>
      </c>
      <c r="H32" s="245">
        <f>ROUND((SUM(BE100:BE101)+SUM(BE119:BE242)), 2)</f>
        <v>0</v>
      </c>
      <c r="I32" s="243"/>
      <c r="J32" s="243"/>
      <c r="K32" s="35"/>
      <c r="L32" s="35"/>
      <c r="M32" s="245">
        <f>ROUND(ROUND((SUM(BE100:BE101)+SUM(BE119:BE242)), 2)*F32, 2)</f>
        <v>0</v>
      </c>
      <c r="N32" s="243"/>
      <c r="O32" s="243"/>
      <c r="P32" s="243"/>
      <c r="Q32" s="35"/>
      <c r="R32" s="36"/>
    </row>
    <row r="33" spans="2:18" s="1" customFormat="1" ht="14.45" customHeight="1">
      <c r="B33" s="34"/>
      <c r="C33" s="35"/>
      <c r="D33" s="35"/>
      <c r="E33" s="41" t="s">
        <v>41</v>
      </c>
      <c r="F33" s="42">
        <v>0.15</v>
      </c>
      <c r="G33" s="107" t="s">
        <v>40</v>
      </c>
      <c r="H33" s="245">
        <f>ROUND((SUM(BF100:BF101)+SUM(BF119:BF242)), 2)</f>
        <v>0</v>
      </c>
      <c r="I33" s="243"/>
      <c r="J33" s="243"/>
      <c r="K33" s="35"/>
      <c r="L33" s="35"/>
      <c r="M33" s="245">
        <f>ROUND(ROUND((SUM(BF100:BF101)+SUM(BF119:BF242)), 2)*F33, 2)</f>
        <v>0</v>
      </c>
      <c r="N33" s="243"/>
      <c r="O33" s="243"/>
      <c r="P33" s="243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42</v>
      </c>
      <c r="F34" s="42">
        <v>0.21</v>
      </c>
      <c r="G34" s="107" t="s">
        <v>40</v>
      </c>
      <c r="H34" s="245">
        <f>ROUND((SUM(BG100:BG101)+SUM(BG119:BG242)), 2)</f>
        <v>0</v>
      </c>
      <c r="I34" s="243"/>
      <c r="J34" s="243"/>
      <c r="K34" s="35"/>
      <c r="L34" s="35"/>
      <c r="M34" s="245">
        <v>0</v>
      </c>
      <c r="N34" s="243"/>
      <c r="O34" s="243"/>
      <c r="P34" s="243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0.15</v>
      </c>
      <c r="G35" s="107" t="s">
        <v>40</v>
      </c>
      <c r="H35" s="245">
        <f>ROUND((SUM(BH100:BH101)+SUM(BH119:BH242)), 2)</f>
        <v>0</v>
      </c>
      <c r="I35" s="243"/>
      <c r="J35" s="243"/>
      <c r="K35" s="35"/>
      <c r="L35" s="35"/>
      <c r="M35" s="245">
        <v>0</v>
      </c>
      <c r="N35" s="243"/>
      <c r="O35" s="243"/>
      <c r="P35" s="243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</v>
      </c>
      <c r="G36" s="107" t="s">
        <v>40</v>
      </c>
      <c r="H36" s="245">
        <f>ROUND((SUM(BI100:BI101)+SUM(BI119:BI242)), 2)</f>
        <v>0</v>
      </c>
      <c r="I36" s="243"/>
      <c r="J36" s="243"/>
      <c r="K36" s="35"/>
      <c r="L36" s="35"/>
      <c r="M36" s="245">
        <v>0</v>
      </c>
      <c r="N36" s="243"/>
      <c r="O36" s="243"/>
      <c r="P36" s="243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45</v>
      </c>
      <c r="E38" s="74"/>
      <c r="F38" s="74"/>
      <c r="G38" s="109" t="s">
        <v>46</v>
      </c>
      <c r="H38" s="110" t="s">
        <v>47</v>
      </c>
      <c r="I38" s="74"/>
      <c r="J38" s="74"/>
      <c r="K38" s="74"/>
      <c r="L38" s="246">
        <f>SUM(M30:M36)</f>
        <v>0</v>
      </c>
      <c r="M38" s="246"/>
      <c r="N38" s="246"/>
      <c r="O38" s="246"/>
      <c r="P38" s="24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7" t="s">
        <v>100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41" t="str">
        <f>F6</f>
        <v>ČSSZ Ústředí - oprava Foldermayerova pavilonu - Rozpočet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35"/>
      <c r="R78" s="36"/>
    </row>
    <row r="79" spans="2:18" s="1" customFormat="1" ht="36.950000000000003" customHeight="1">
      <c r="B79" s="34"/>
      <c r="C79" s="68" t="s">
        <v>97</v>
      </c>
      <c r="D79" s="35"/>
      <c r="E79" s="35"/>
      <c r="F79" s="217" t="str">
        <f>F7</f>
        <v>2 - Vytápění</v>
      </c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44">
        <f>IF(O9="","",O9)</f>
        <v>0</v>
      </c>
      <c r="N81" s="244"/>
      <c r="O81" s="244"/>
      <c r="P81" s="244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/>
      </c>
      <c r="G83" s="35"/>
      <c r="H83" s="35"/>
      <c r="I83" s="35"/>
      <c r="J83" s="35"/>
      <c r="K83" s="31" t="s">
        <v>30</v>
      </c>
      <c r="L83" s="35"/>
      <c r="M83" s="209" t="str">
        <f>E18</f>
        <v/>
      </c>
      <c r="N83" s="209"/>
      <c r="O83" s="209"/>
      <c r="P83" s="209"/>
      <c r="Q83" s="209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33</v>
      </c>
      <c r="L84" s="35"/>
      <c r="M84" s="209" t="str">
        <f>E21</f>
        <v xml:space="preserve"> </v>
      </c>
      <c r="N84" s="209"/>
      <c r="O84" s="209"/>
      <c r="P84" s="209"/>
      <c r="Q84" s="20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4" t="s">
        <v>101</v>
      </c>
      <c r="D86" s="255"/>
      <c r="E86" s="255"/>
      <c r="F86" s="255"/>
      <c r="G86" s="255"/>
      <c r="H86" s="103"/>
      <c r="I86" s="103"/>
      <c r="J86" s="103"/>
      <c r="K86" s="103"/>
      <c r="L86" s="103"/>
      <c r="M86" s="103"/>
      <c r="N86" s="254" t="s">
        <v>102</v>
      </c>
      <c r="O86" s="255"/>
      <c r="P86" s="255"/>
      <c r="Q86" s="255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103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30">
        <f>N119</f>
        <v>0</v>
      </c>
      <c r="O88" s="290"/>
      <c r="P88" s="290"/>
      <c r="Q88" s="290"/>
      <c r="R88" s="36"/>
      <c r="AU88" s="20" t="s">
        <v>104</v>
      </c>
    </row>
    <row r="89" spans="2:47" s="6" customFormat="1" ht="24.95" customHeight="1">
      <c r="B89" s="112"/>
      <c r="C89" s="113"/>
      <c r="D89" s="114" t="s">
        <v>105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50">
        <f>N120</f>
        <v>0</v>
      </c>
      <c r="O89" s="251"/>
      <c r="P89" s="251"/>
      <c r="Q89" s="251"/>
      <c r="R89" s="115"/>
    </row>
    <row r="90" spans="2:47" s="7" customFormat="1" ht="19.899999999999999" customHeight="1">
      <c r="B90" s="116"/>
      <c r="C90" s="117"/>
      <c r="D90" s="118" t="s">
        <v>106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52">
        <f>N121</f>
        <v>0</v>
      </c>
      <c r="O90" s="253"/>
      <c r="P90" s="253"/>
      <c r="Q90" s="253"/>
      <c r="R90" s="119"/>
    </row>
    <row r="91" spans="2:47" s="6" customFormat="1" ht="24.95" customHeight="1">
      <c r="B91" s="112"/>
      <c r="C91" s="113"/>
      <c r="D91" s="114" t="s">
        <v>107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50">
        <f>N128</f>
        <v>0</v>
      </c>
      <c r="O91" s="251"/>
      <c r="P91" s="251"/>
      <c r="Q91" s="251"/>
      <c r="R91" s="115"/>
    </row>
    <row r="92" spans="2:47" s="7" customFormat="1" ht="19.899999999999999" customHeight="1">
      <c r="B92" s="116"/>
      <c r="C92" s="117"/>
      <c r="D92" s="118" t="s">
        <v>108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52">
        <f>N129</f>
        <v>0</v>
      </c>
      <c r="O92" s="253"/>
      <c r="P92" s="253"/>
      <c r="Q92" s="253"/>
      <c r="R92" s="119"/>
    </row>
    <row r="93" spans="2:47" s="7" customFormat="1" ht="19.899999999999999" customHeight="1">
      <c r="B93" s="116"/>
      <c r="C93" s="117"/>
      <c r="D93" s="118" t="s">
        <v>109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52">
        <f>N144</f>
        <v>0</v>
      </c>
      <c r="O93" s="253"/>
      <c r="P93" s="253"/>
      <c r="Q93" s="253"/>
      <c r="R93" s="119"/>
    </row>
    <row r="94" spans="2:47" s="7" customFormat="1" ht="19.899999999999999" customHeight="1">
      <c r="B94" s="116"/>
      <c r="C94" s="117"/>
      <c r="D94" s="118" t="s">
        <v>110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52">
        <f>N146</f>
        <v>0</v>
      </c>
      <c r="O94" s="253"/>
      <c r="P94" s="253"/>
      <c r="Q94" s="253"/>
      <c r="R94" s="119"/>
    </row>
    <row r="95" spans="2:47" s="7" customFormat="1" ht="19.899999999999999" customHeight="1">
      <c r="B95" s="116"/>
      <c r="C95" s="117"/>
      <c r="D95" s="118" t="s">
        <v>111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52">
        <f>N161</f>
        <v>0</v>
      </c>
      <c r="O95" s="253"/>
      <c r="P95" s="253"/>
      <c r="Q95" s="253"/>
      <c r="R95" s="119"/>
    </row>
    <row r="96" spans="2:47" s="7" customFormat="1" ht="19.899999999999999" customHeight="1">
      <c r="B96" s="116"/>
      <c r="C96" s="117"/>
      <c r="D96" s="118" t="s">
        <v>112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52">
        <f>N180</f>
        <v>0</v>
      </c>
      <c r="O96" s="253"/>
      <c r="P96" s="253"/>
      <c r="Q96" s="253"/>
      <c r="R96" s="119"/>
    </row>
    <row r="97" spans="2:21" s="6" customFormat="1" ht="24.95" customHeight="1">
      <c r="B97" s="112"/>
      <c r="C97" s="113"/>
      <c r="D97" s="114" t="s">
        <v>113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50">
        <f>N224</f>
        <v>0</v>
      </c>
      <c r="O97" s="251"/>
      <c r="P97" s="251"/>
      <c r="Q97" s="251"/>
      <c r="R97" s="115"/>
    </row>
    <row r="98" spans="2:21" s="7" customFormat="1" ht="19.899999999999999" customHeight="1">
      <c r="B98" s="116"/>
      <c r="C98" s="117"/>
      <c r="D98" s="118" t="s">
        <v>114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52">
        <f>N225</f>
        <v>0</v>
      </c>
      <c r="O98" s="253"/>
      <c r="P98" s="253"/>
      <c r="Q98" s="253"/>
      <c r="R98" s="119"/>
    </row>
    <row r="99" spans="2:21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21" s="1" customFormat="1" ht="29.25" customHeight="1">
      <c r="B100" s="34"/>
      <c r="C100" s="111" t="s">
        <v>115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90">
        <v>0</v>
      </c>
      <c r="O100" s="256"/>
      <c r="P100" s="256"/>
      <c r="Q100" s="256"/>
      <c r="R100" s="36"/>
      <c r="T100" s="120"/>
      <c r="U100" s="121" t="s">
        <v>38</v>
      </c>
    </row>
    <row r="101" spans="2:21" s="1" customFormat="1" ht="18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21" s="1" customFormat="1" ht="29.25" customHeight="1">
      <c r="B102" s="34"/>
      <c r="C102" s="102" t="s">
        <v>89</v>
      </c>
      <c r="D102" s="103"/>
      <c r="E102" s="103"/>
      <c r="F102" s="103"/>
      <c r="G102" s="103"/>
      <c r="H102" s="103"/>
      <c r="I102" s="103"/>
      <c r="J102" s="103"/>
      <c r="K102" s="103"/>
      <c r="L102" s="233">
        <f>ROUND(SUM(N88+N100),2)</f>
        <v>0</v>
      </c>
      <c r="M102" s="233"/>
      <c r="N102" s="233"/>
      <c r="O102" s="233"/>
      <c r="P102" s="233"/>
      <c r="Q102" s="233"/>
      <c r="R102" s="36"/>
    </row>
    <row r="103" spans="2:21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7" spans="2:21" s="1" customFormat="1" ht="6.9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</row>
    <row r="108" spans="2:21" s="1" customFormat="1" ht="36.950000000000003" customHeight="1">
      <c r="B108" s="34"/>
      <c r="C108" s="207" t="s">
        <v>116</v>
      </c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36"/>
    </row>
    <row r="109" spans="2:21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21" s="1" customFormat="1" ht="30" customHeight="1">
      <c r="B110" s="34"/>
      <c r="C110" s="31" t="s">
        <v>17</v>
      </c>
      <c r="D110" s="35"/>
      <c r="E110" s="35"/>
      <c r="F110" s="241" t="str">
        <f>F6</f>
        <v>ČSSZ Ústředí - oprava Foldermayerova pavilonu - Rozpočet</v>
      </c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35"/>
      <c r="R110" s="36"/>
    </row>
    <row r="111" spans="2:21" s="1" customFormat="1" ht="36.950000000000003" customHeight="1">
      <c r="B111" s="34"/>
      <c r="C111" s="68" t="s">
        <v>97</v>
      </c>
      <c r="D111" s="35"/>
      <c r="E111" s="35"/>
      <c r="F111" s="217" t="str">
        <f>F7</f>
        <v>2 - Vytápění</v>
      </c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35"/>
      <c r="R111" s="36"/>
    </row>
    <row r="112" spans="2:21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18" customHeight="1">
      <c r="B113" s="34"/>
      <c r="C113" s="31" t="s">
        <v>20</v>
      </c>
      <c r="D113" s="35"/>
      <c r="E113" s="35"/>
      <c r="F113" s="29" t="str">
        <f>F9</f>
        <v xml:space="preserve"> </v>
      </c>
      <c r="G113" s="35"/>
      <c r="H113" s="35"/>
      <c r="I113" s="35"/>
      <c r="J113" s="35"/>
      <c r="K113" s="31" t="s">
        <v>22</v>
      </c>
      <c r="L113" s="35"/>
      <c r="M113" s="244"/>
      <c r="N113" s="244"/>
      <c r="O113" s="244"/>
      <c r="P113" s="244"/>
      <c r="Q113" s="35"/>
      <c r="R113" s="36"/>
    </row>
    <row r="114" spans="2:65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15">
      <c r="B115" s="34"/>
      <c r="C115" s="31" t="s">
        <v>23</v>
      </c>
      <c r="D115" s="35"/>
      <c r="E115" s="35"/>
      <c r="F115" s="29" t="str">
        <f>E12</f>
        <v/>
      </c>
      <c r="G115" s="35"/>
      <c r="H115" s="35"/>
      <c r="I115" s="35"/>
      <c r="J115" s="35"/>
      <c r="K115" s="31" t="s">
        <v>30</v>
      </c>
      <c r="L115" s="35"/>
      <c r="M115" s="209" t="str">
        <f>E18</f>
        <v/>
      </c>
      <c r="N115" s="209"/>
      <c r="O115" s="209"/>
      <c r="P115" s="209"/>
      <c r="Q115" s="209"/>
      <c r="R115" s="36"/>
    </row>
    <row r="116" spans="2:65" s="1" customFormat="1" ht="14.45" customHeight="1">
      <c r="B116" s="34"/>
      <c r="C116" s="31" t="s">
        <v>28</v>
      </c>
      <c r="D116" s="35"/>
      <c r="E116" s="35"/>
      <c r="F116" s="29" t="str">
        <f>IF(E15="","",E15)</f>
        <v xml:space="preserve"> </v>
      </c>
      <c r="G116" s="35"/>
      <c r="H116" s="35"/>
      <c r="I116" s="35"/>
      <c r="J116" s="35"/>
      <c r="K116" s="31" t="s">
        <v>33</v>
      </c>
      <c r="L116" s="35"/>
      <c r="M116" s="209" t="str">
        <f>E21</f>
        <v xml:space="preserve"> </v>
      </c>
      <c r="N116" s="209"/>
      <c r="O116" s="209"/>
      <c r="P116" s="209"/>
      <c r="Q116" s="209"/>
      <c r="R116" s="36"/>
    </row>
    <row r="117" spans="2:65" s="1" customFormat="1" ht="10.3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8" customFormat="1" ht="29.25" customHeight="1">
      <c r="B118" s="122"/>
      <c r="C118" s="123" t="s">
        <v>117</v>
      </c>
      <c r="D118" s="124" t="s">
        <v>118</v>
      </c>
      <c r="E118" s="124" t="s">
        <v>56</v>
      </c>
      <c r="F118" s="265" t="s">
        <v>119</v>
      </c>
      <c r="G118" s="265"/>
      <c r="H118" s="265"/>
      <c r="I118" s="265"/>
      <c r="J118" s="124" t="s">
        <v>120</v>
      </c>
      <c r="K118" s="124" t="s">
        <v>121</v>
      </c>
      <c r="L118" s="266" t="s">
        <v>122</v>
      </c>
      <c r="M118" s="266"/>
      <c r="N118" s="265" t="s">
        <v>102</v>
      </c>
      <c r="O118" s="265"/>
      <c r="P118" s="265"/>
      <c r="Q118" s="267"/>
      <c r="R118" s="125"/>
      <c r="T118" s="75" t="s">
        <v>123</v>
      </c>
      <c r="U118" s="76" t="s">
        <v>38</v>
      </c>
      <c r="V118" s="76" t="s">
        <v>124</v>
      </c>
      <c r="W118" s="76" t="s">
        <v>125</v>
      </c>
      <c r="X118" s="76" t="s">
        <v>126</v>
      </c>
      <c r="Y118" s="76" t="s">
        <v>127</v>
      </c>
      <c r="Z118" s="76" t="s">
        <v>128</v>
      </c>
      <c r="AA118" s="77" t="s">
        <v>129</v>
      </c>
    </row>
    <row r="119" spans="2:65" s="1" customFormat="1" ht="29.25" customHeight="1">
      <c r="B119" s="34"/>
      <c r="C119" s="79" t="s">
        <v>98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68">
        <f>BK119</f>
        <v>0</v>
      </c>
      <c r="O119" s="269"/>
      <c r="P119" s="269"/>
      <c r="Q119" s="269"/>
      <c r="R119" s="36"/>
      <c r="T119" s="78"/>
      <c r="U119" s="50"/>
      <c r="V119" s="50"/>
      <c r="W119" s="126">
        <f>W120+W128+W224</f>
        <v>0</v>
      </c>
      <c r="X119" s="50"/>
      <c r="Y119" s="126">
        <f>Y120+Y128+Y224</f>
        <v>0</v>
      </c>
      <c r="Z119" s="50"/>
      <c r="AA119" s="127">
        <f>AA120+AA128+AA224</f>
        <v>0</v>
      </c>
      <c r="AT119" s="20" t="s">
        <v>73</v>
      </c>
      <c r="AU119" s="20" t="s">
        <v>104</v>
      </c>
      <c r="BK119" s="128">
        <f>BK120+BK128+BK224</f>
        <v>0</v>
      </c>
    </row>
    <row r="120" spans="2:65" s="9" customFormat="1" ht="37.35" customHeight="1">
      <c r="B120" s="129"/>
      <c r="C120" s="130"/>
      <c r="D120" s="131" t="s">
        <v>105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257">
        <f>BK120</f>
        <v>0</v>
      </c>
      <c r="O120" s="250"/>
      <c r="P120" s="250"/>
      <c r="Q120" s="250"/>
      <c r="R120" s="132"/>
      <c r="T120" s="133"/>
      <c r="U120" s="130"/>
      <c r="V120" s="130"/>
      <c r="W120" s="134">
        <f>W121</f>
        <v>0</v>
      </c>
      <c r="X120" s="130"/>
      <c r="Y120" s="134">
        <f>Y121</f>
        <v>0</v>
      </c>
      <c r="Z120" s="130"/>
      <c r="AA120" s="135">
        <f>AA121</f>
        <v>0</v>
      </c>
      <c r="AR120" s="136" t="s">
        <v>80</v>
      </c>
      <c r="AT120" s="137" t="s">
        <v>73</v>
      </c>
      <c r="AU120" s="137" t="s">
        <v>74</v>
      </c>
      <c r="AY120" s="136" t="s">
        <v>130</v>
      </c>
      <c r="BK120" s="138">
        <f>BK121</f>
        <v>0</v>
      </c>
    </row>
    <row r="121" spans="2:65" s="9" customFormat="1" ht="19.899999999999999" customHeight="1">
      <c r="B121" s="129"/>
      <c r="C121" s="130"/>
      <c r="D121" s="139" t="s">
        <v>106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258">
        <f>BK121</f>
        <v>0</v>
      </c>
      <c r="O121" s="259"/>
      <c r="P121" s="259"/>
      <c r="Q121" s="259"/>
      <c r="R121" s="132"/>
      <c r="T121" s="133"/>
      <c r="U121" s="130"/>
      <c r="V121" s="130"/>
      <c r="W121" s="134">
        <f>SUM(W122:W127)</f>
        <v>0</v>
      </c>
      <c r="X121" s="130"/>
      <c r="Y121" s="134">
        <f>SUM(Y122:Y127)</f>
        <v>0</v>
      </c>
      <c r="Z121" s="130"/>
      <c r="AA121" s="135">
        <f>SUM(AA122:AA127)</f>
        <v>0</v>
      </c>
      <c r="AR121" s="136" t="s">
        <v>80</v>
      </c>
      <c r="AT121" s="137" t="s">
        <v>73</v>
      </c>
      <c r="AU121" s="137" t="s">
        <v>80</v>
      </c>
      <c r="AY121" s="136" t="s">
        <v>130</v>
      </c>
      <c r="BK121" s="138">
        <f>SUM(BK122:BK127)</f>
        <v>0</v>
      </c>
    </row>
    <row r="122" spans="2:65" s="1" customFormat="1" ht="44.25" customHeight="1">
      <c r="B122" s="140"/>
      <c r="C122" s="141" t="s">
        <v>80</v>
      </c>
      <c r="D122" s="141" t="s">
        <v>131</v>
      </c>
      <c r="E122" s="142" t="s">
        <v>132</v>
      </c>
      <c r="F122" s="260" t="s">
        <v>133</v>
      </c>
      <c r="G122" s="260"/>
      <c r="H122" s="260"/>
      <c r="I122" s="260"/>
      <c r="J122" s="143" t="s">
        <v>134</v>
      </c>
      <c r="K122" s="144">
        <v>193.44</v>
      </c>
      <c r="L122" s="261">
        <v>0</v>
      </c>
      <c r="M122" s="261"/>
      <c r="N122" s="280">
        <f>ROUND(L122*K122,2)</f>
        <v>0</v>
      </c>
      <c r="O122" s="280"/>
      <c r="P122" s="280"/>
      <c r="Q122" s="280"/>
      <c r="R122" s="145"/>
      <c r="T122" s="146" t="s">
        <v>5</v>
      </c>
      <c r="U122" s="43" t="s">
        <v>39</v>
      </c>
      <c r="V122" s="147">
        <v>0</v>
      </c>
      <c r="W122" s="147">
        <f>V122*K122</f>
        <v>0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0" t="s">
        <v>135</v>
      </c>
      <c r="AT122" s="20" t="s">
        <v>131</v>
      </c>
      <c r="AU122" s="20" t="s">
        <v>95</v>
      </c>
      <c r="AY122" s="20" t="s">
        <v>130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0" t="s">
        <v>80</v>
      </c>
      <c r="BK122" s="149">
        <f>ROUND(L122*K122,2)</f>
        <v>0</v>
      </c>
      <c r="BL122" s="20" t="s">
        <v>135</v>
      </c>
      <c r="BM122" s="20" t="s">
        <v>95</v>
      </c>
    </row>
    <row r="123" spans="2:65" s="10" customFormat="1" ht="22.5" customHeight="1">
      <c r="B123" s="150"/>
      <c r="C123" s="151"/>
      <c r="D123" s="151"/>
      <c r="E123" s="152" t="s">
        <v>5</v>
      </c>
      <c r="F123" s="263" t="s">
        <v>136</v>
      </c>
      <c r="G123" s="264"/>
      <c r="H123" s="264"/>
      <c r="I123" s="264"/>
      <c r="J123" s="151"/>
      <c r="K123" s="153">
        <v>14.88</v>
      </c>
      <c r="L123" s="151"/>
      <c r="M123" s="151"/>
      <c r="N123" s="151"/>
      <c r="O123" s="151"/>
      <c r="P123" s="151"/>
      <c r="Q123" s="151"/>
      <c r="R123" s="154"/>
      <c r="T123" s="155"/>
      <c r="U123" s="151"/>
      <c r="V123" s="151"/>
      <c r="W123" s="151"/>
      <c r="X123" s="151"/>
      <c r="Y123" s="151"/>
      <c r="Z123" s="151"/>
      <c r="AA123" s="156"/>
      <c r="AT123" s="157" t="s">
        <v>137</v>
      </c>
      <c r="AU123" s="157" t="s">
        <v>95</v>
      </c>
      <c r="AV123" s="10" t="s">
        <v>95</v>
      </c>
      <c r="AW123" s="10" t="s">
        <v>32</v>
      </c>
      <c r="AX123" s="10" t="s">
        <v>74</v>
      </c>
      <c r="AY123" s="157" t="s">
        <v>130</v>
      </c>
    </row>
    <row r="124" spans="2:65" s="10" customFormat="1" ht="57" customHeight="1">
      <c r="B124" s="150"/>
      <c r="C124" s="151"/>
      <c r="D124" s="151"/>
      <c r="E124" s="152" t="s">
        <v>5</v>
      </c>
      <c r="F124" s="270" t="s">
        <v>138</v>
      </c>
      <c r="G124" s="271"/>
      <c r="H124" s="271"/>
      <c r="I124" s="271"/>
      <c r="J124" s="151"/>
      <c r="K124" s="153">
        <v>98.28</v>
      </c>
      <c r="L124" s="151"/>
      <c r="M124" s="151"/>
      <c r="N124" s="151"/>
      <c r="O124" s="151"/>
      <c r="P124" s="151"/>
      <c r="Q124" s="151"/>
      <c r="R124" s="154"/>
      <c r="T124" s="155"/>
      <c r="U124" s="151"/>
      <c r="V124" s="151"/>
      <c r="W124" s="151"/>
      <c r="X124" s="151"/>
      <c r="Y124" s="151"/>
      <c r="Z124" s="151"/>
      <c r="AA124" s="156"/>
      <c r="AT124" s="157" t="s">
        <v>137</v>
      </c>
      <c r="AU124" s="157" t="s">
        <v>95</v>
      </c>
      <c r="AV124" s="10" t="s">
        <v>95</v>
      </c>
      <c r="AW124" s="10" t="s">
        <v>32</v>
      </c>
      <c r="AX124" s="10" t="s">
        <v>74</v>
      </c>
      <c r="AY124" s="157" t="s">
        <v>130</v>
      </c>
    </row>
    <row r="125" spans="2:65" s="10" customFormat="1" ht="22.5" customHeight="1">
      <c r="B125" s="150"/>
      <c r="C125" s="151"/>
      <c r="D125" s="151"/>
      <c r="E125" s="152" t="s">
        <v>5</v>
      </c>
      <c r="F125" s="270" t="s">
        <v>139</v>
      </c>
      <c r="G125" s="271"/>
      <c r="H125" s="271"/>
      <c r="I125" s="271"/>
      <c r="J125" s="151"/>
      <c r="K125" s="153">
        <v>0.72</v>
      </c>
      <c r="L125" s="151"/>
      <c r="M125" s="151"/>
      <c r="N125" s="151"/>
      <c r="O125" s="151"/>
      <c r="P125" s="151"/>
      <c r="Q125" s="151"/>
      <c r="R125" s="154"/>
      <c r="T125" s="155"/>
      <c r="U125" s="151"/>
      <c r="V125" s="151"/>
      <c r="W125" s="151"/>
      <c r="X125" s="151"/>
      <c r="Y125" s="151"/>
      <c r="Z125" s="151"/>
      <c r="AA125" s="156"/>
      <c r="AT125" s="157" t="s">
        <v>137</v>
      </c>
      <c r="AU125" s="157" t="s">
        <v>95</v>
      </c>
      <c r="AV125" s="10" t="s">
        <v>95</v>
      </c>
      <c r="AW125" s="10" t="s">
        <v>32</v>
      </c>
      <c r="AX125" s="10" t="s">
        <v>74</v>
      </c>
      <c r="AY125" s="157" t="s">
        <v>130</v>
      </c>
    </row>
    <row r="126" spans="2:65" s="10" customFormat="1" ht="44.25" customHeight="1">
      <c r="B126" s="150"/>
      <c r="C126" s="151"/>
      <c r="D126" s="151"/>
      <c r="E126" s="152" t="s">
        <v>5</v>
      </c>
      <c r="F126" s="270" t="s">
        <v>140</v>
      </c>
      <c r="G126" s="271"/>
      <c r="H126" s="271"/>
      <c r="I126" s="271"/>
      <c r="J126" s="151"/>
      <c r="K126" s="153">
        <v>79.56</v>
      </c>
      <c r="L126" s="151"/>
      <c r="M126" s="151"/>
      <c r="N126" s="151"/>
      <c r="O126" s="151"/>
      <c r="P126" s="151"/>
      <c r="Q126" s="151"/>
      <c r="R126" s="154"/>
      <c r="T126" s="155"/>
      <c r="U126" s="151"/>
      <c r="V126" s="151"/>
      <c r="W126" s="151"/>
      <c r="X126" s="151"/>
      <c r="Y126" s="151"/>
      <c r="Z126" s="151"/>
      <c r="AA126" s="156"/>
      <c r="AT126" s="157" t="s">
        <v>137</v>
      </c>
      <c r="AU126" s="157" t="s">
        <v>95</v>
      </c>
      <c r="AV126" s="10" t="s">
        <v>95</v>
      </c>
      <c r="AW126" s="10" t="s">
        <v>32</v>
      </c>
      <c r="AX126" s="10" t="s">
        <v>74</v>
      </c>
      <c r="AY126" s="157" t="s">
        <v>130</v>
      </c>
    </row>
    <row r="127" spans="2:65" s="11" customFormat="1" ht="22.5" customHeight="1">
      <c r="B127" s="158"/>
      <c r="C127" s="159"/>
      <c r="D127" s="159"/>
      <c r="E127" s="160" t="s">
        <v>5</v>
      </c>
      <c r="F127" s="291" t="s">
        <v>141</v>
      </c>
      <c r="G127" s="275"/>
      <c r="H127" s="275"/>
      <c r="I127" s="275"/>
      <c r="J127" s="159"/>
      <c r="K127" s="161">
        <v>193.44</v>
      </c>
      <c r="L127" s="159"/>
      <c r="M127" s="159"/>
      <c r="N127" s="159"/>
      <c r="O127" s="159"/>
      <c r="P127" s="159"/>
      <c r="Q127" s="159"/>
      <c r="R127" s="162"/>
      <c r="T127" s="163"/>
      <c r="U127" s="159"/>
      <c r="V127" s="159"/>
      <c r="W127" s="159"/>
      <c r="X127" s="159"/>
      <c r="Y127" s="159"/>
      <c r="Z127" s="159"/>
      <c r="AA127" s="164"/>
      <c r="AT127" s="165" t="s">
        <v>137</v>
      </c>
      <c r="AU127" s="165" t="s">
        <v>95</v>
      </c>
      <c r="AV127" s="11" t="s">
        <v>135</v>
      </c>
      <c r="AW127" s="11" t="s">
        <v>32</v>
      </c>
      <c r="AX127" s="11" t="s">
        <v>80</v>
      </c>
      <c r="AY127" s="165" t="s">
        <v>130</v>
      </c>
    </row>
    <row r="128" spans="2:65" s="9" customFormat="1" ht="37.35" customHeight="1">
      <c r="B128" s="129"/>
      <c r="C128" s="130"/>
      <c r="D128" s="131" t="s">
        <v>107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257">
        <f>BK128</f>
        <v>0</v>
      </c>
      <c r="O128" s="250"/>
      <c r="P128" s="250"/>
      <c r="Q128" s="250"/>
      <c r="R128" s="132"/>
      <c r="T128" s="133"/>
      <c r="U128" s="130"/>
      <c r="V128" s="130"/>
      <c r="W128" s="134">
        <f>W129+W144+W146+W161+W180</f>
        <v>0</v>
      </c>
      <c r="X128" s="130"/>
      <c r="Y128" s="134">
        <f>Y129+Y144+Y146+Y161+Y180</f>
        <v>0</v>
      </c>
      <c r="Z128" s="130"/>
      <c r="AA128" s="135">
        <f>AA129+AA144+AA146+AA161+AA180</f>
        <v>0</v>
      </c>
      <c r="AR128" s="136" t="s">
        <v>80</v>
      </c>
      <c r="AT128" s="137" t="s">
        <v>73</v>
      </c>
      <c r="AU128" s="137" t="s">
        <v>74</v>
      </c>
      <c r="AY128" s="136" t="s">
        <v>130</v>
      </c>
      <c r="BK128" s="138">
        <f>BK129+BK144+BK146+BK161+BK180</f>
        <v>0</v>
      </c>
    </row>
    <row r="129" spans="2:65" s="9" customFormat="1" ht="19.899999999999999" customHeight="1">
      <c r="B129" s="129"/>
      <c r="C129" s="130"/>
      <c r="D129" s="139" t="s">
        <v>108</v>
      </c>
      <c r="E129" s="139"/>
      <c r="F129" s="139"/>
      <c r="G129" s="139"/>
      <c r="H129" s="139"/>
      <c r="I129" s="139"/>
      <c r="J129" s="139"/>
      <c r="K129" s="139"/>
      <c r="L129" s="139"/>
      <c r="M129" s="139"/>
      <c r="N129" s="258">
        <f>BK129</f>
        <v>0</v>
      </c>
      <c r="O129" s="259"/>
      <c r="P129" s="259"/>
      <c r="Q129" s="259"/>
      <c r="R129" s="132"/>
      <c r="T129" s="133"/>
      <c r="U129" s="130"/>
      <c r="V129" s="130"/>
      <c r="W129" s="134">
        <f>SUM(W130:W143)</f>
        <v>0</v>
      </c>
      <c r="X129" s="130"/>
      <c r="Y129" s="134">
        <f>SUM(Y130:Y143)</f>
        <v>0</v>
      </c>
      <c r="Z129" s="130"/>
      <c r="AA129" s="135">
        <f>SUM(AA130:AA143)</f>
        <v>0</v>
      </c>
      <c r="AR129" s="136" t="s">
        <v>80</v>
      </c>
      <c r="AT129" s="137" t="s">
        <v>73</v>
      </c>
      <c r="AU129" s="137" t="s">
        <v>80</v>
      </c>
      <c r="AY129" s="136" t="s">
        <v>130</v>
      </c>
      <c r="BK129" s="138">
        <f>SUM(BK130:BK143)</f>
        <v>0</v>
      </c>
    </row>
    <row r="130" spans="2:65" s="1" customFormat="1" ht="82.5" customHeight="1">
      <c r="B130" s="140"/>
      <c r="C130" s="141">
        <v>2</v>
      </c>
      <c r="D130" s="141" t="s">
        <v>131</v>
      </c>
      <c r="E130" s="142" t="s">
        <v>142</v>
      </c>
      <c r="F130" s="260" t="s">
        <v>143</v>
      </c>
      <c r="G130" s="260"/>
      <c r="H130" s="260"/>
      <c r="I130" s="260"/>
      <c r="J130" s="143" t="s">
        <v>144</v>
      </c>
      <c r="K130" s="144">
        <v>209.6</v>
      </c>
      <c r="L130" s="261">
        <v>0</v>
      </c>
      <c r="M130" s="261"/>
      <c r="N130" s="280">
        <f>ROUND(L130*K130,2)</f>
        <v>0</v>
      </c>
      <c r="O130" s="280"/>
      <c r="P130" s="280"/>
      <c r="Q130" s="280"/>
      <c r="R130" s="145"/>
      <c r="T130" s="146" t="s">
        <v>5</v>
      </c>
      <c r="U130" s="43" t="s">
        <v>39</v>
      </c>
      <c r="V130" s="147">
        <v>0</v>
      </c>
      <c r="W130" s="147">
        <f>V130*K130</f>
        <v>0</v>
      </c>
      <c r="X130" s="147">
        <v>0</v>
      </c>
      <c r="Y130" s="147">
        <f>X130*K130</f>
        <v>0</v>
      </c>
      <c r="Z130" s="147">
        <v>0</v>
      </c>
      <c r="AA130" s="148">
        <f>Z130*K130</f>
        <v>0</v>
      </c>
      <c r="AR130" s="20" t="s">
        <v>135</v>
      </c>
      <c r="AT130" s="20" t="s">
        <v>131</v>
      </c>
      <c r="AU130" s="20" t="s">
        <v>95</v>
      </c>
      <c r="AY130" s="20" t="s">
        <v>130</v>
      </c>
      <c r="BE130" s="149">
        <f>IF(U130="základní",N130,0)</f>
        <v>0</v>
      </c>
      <c r="BF130" s="149">
        <f>IF(U130="snížená",N130,0)</f>
        <v>0</v>
      </c>
      <c r="BG130" s="149">
        <f>IF(U130="zákl. přenesená",N130,0)</f>
        <v>0</v>
      </c>
      <c r="BH130" s="149">
        <f>IF(U130="sníž. přenesená",N130,0)</f>
        <v>0</v>
      </c>
      <c r="BI130" s="149">
        <f>IF(U130="nulová",N130,0)</f>
        <v>0</v>
      </c>
      <c r="BJ130" s="20" t="s">
        <v>80</v>
      </c>
      <c r="BK130" s="149">
        <f>ROUND(L130*K130,2)</f>
        <v>0</v>
      </c>
      <c r="BL130" s="20" t="s">
        <v>135</v>
      </c>
      <c r="BM130" s="20" t="s">
        <v>135</v>
      </c>
    </row>
    <row r="131" spans="2:65" s="10" customFormat="1" ht="22.5" customHeight="1">
      <c r="B131" s="150"/>
      <c r="C131" s="151"/>
      <c r="D131" s="151"/>
      <c r="E131" s="152" t="s">
        <v>5</v>
      </c>
      <c r="F131" s="263" t="s">
        <v>145</v>
      </c>
      <c r="G131" s="264"/>
      <c r="H131" s="264"/>
      <c r="I131" s="264"/>
      <c r="J131" s="151"/>
      <c r="K131" s="153">
        <v>209.6</v>
      </c>
      <c r="L131" s="151"/>
      <c r="M131" s="151"/>
      <c r="N131" s="151"/>
      <c r="O131" s="151"/>
      <c r="P131" s="151"/>
      <c r="Q131" s="151"/>
      <c r="R131" s="154"/>
      <c r="T131" s="155"/>
      <c r="U131" s="151"/>
      <c r="V131" s="151"/>
      <c r="W131" s="151"/>
      <c r="X131" s="151"/>
      <c r="Y131" s="151"/>
      <c r="Z131" s="151"/>
      <c r="AA131" s="156"/>
      <c r="AT131" s="157" t="s">
        <v>137</v>
      </c>
      <c r="AU131" s="157" t="s">
        <v>95</v>
      </c>
      <c r="AV131" s="10" t="s">
        <v>95</v>
      </c>
      <c r="AW131" s="10" t="s">
        <v>32</v>
      </c>
      <c r="AX131" s="10" t="s">
        <v>74</v>
      </c>
      <c r="AY131" s="157" t="s">
        <v>130</v>
      </c>
    </row>
    <row r="132" spans="2:65" s="11" customFormat="1" ht="22.5" customHeight="1">
      <c r="B132" s="158"/>
      <c r="C132" s="159"/>
      <c r="D132" s="159"/>
      <c r="E132" s="160" t="s">
        <v>5</v>
      </c>
      <c r="F132" s="291" t="s">
        <v>141</v>
      </c>
      <c r="G132" s="275"/>
      <c r="H132" s="275"/>
      <c r="I132" s="275"/>
      <c r="J132" s="159"/>
      <c r="K132" s="161">
        <v>209.6</v>
      </c>
      <c r="L132" s="159"/>
      <c r="M132" s="159"/>
      <c r="N132" s="159"/>
      <c r="O132" s="159"/>
      <c r="P132" s="159"/>
      <c r="Q132" s="159"/>
      <c r="R132" s="162"/>
      <c r="T132" s="163"/>
      <c r="U132" s="159"/>
      <c r="V132" s="159"/>
      <c r="W132" s="159"/>
      <c r="X132" s="159"/>
      <c r="Y132" s="159"/>
      <c r="Z132" s="159"/>
      <c r="AA132" s="164"/>
      <c r="AT132" s="165" t="s">
        <v>137</v>
      </c>
      <c r="AU132" s="165" t="s">
        <v>95</v>
      </c>
      <c r="AV132" s="11" t="s">
        <v>135</v>
      </c>
      <c r="AW132" s="11" t="s">
        <v>32</v>
      </c>
      <c r="AX132" s="11" t="s">
        <v>80</v>
      </c>
      <c r="AY132" s="165" t="s">
        <v>130</v>
      </c>
    </row>
    <row r="133" spans="2:65" s="1" customFormat="1" ht="82.5" customHeight="1">
      <c r="B133" s="140"/>
      <c r="C133" s="141">
        <v>3</v>
      </c>
      <c r="D133" s="141" t="s">
        <v>131</v>
      </c>
      <c r="E133" s="142" t="s">
        <v>147</v>
      </c>
      <c r="F133" s="260" t="s">
        <v>148</v>
      </c>
      <c r="G133" s="260"/>
      <c r="H133" s="260"/>
      <c r="I133" s="260"/>
      <c r="J133" s="143" t="s">
        <v>144</v>
      </c>
      <c r="K133" s="144">
        <v>571</v>
      </c>
      <c r="L133" s="261">
        <v>0</v>
      </c>
      <c r="M133" s="261"/>
      <c r="N133" s="280">
        <f t="shared" ref="N133:N143" si="0">ROUND(L133*K133,2)</f>
        <v>0</v>
      </c>
      <c r="O133" s="280"/>
      <c r="P133" s="280"/>
      <c r="Q133" s="280"/>
      <c r="R133" s="145"/>
      <c r="T133" s="146" t="s">
        <v>5</v>
      </c>
      <c r="U133" s="43" t="s">
        <v>39</v>
      </c>
      <c r="V133" s="147">
        <v>0</v>
      </c>
      <c r="W133" s="147">
        <f t="shared" ref="W133:W143" si="1">V133*K133</f>
        <v>0</v>
      </c>
      <c r="X133" s="147">
        <v>0</v>
      </c>
      <c r="Y133" s="147">
        <f t="shared" ref="Y133:Y143" si="2">X133*K133</f>
        <v>0</v>
      </c>
      <c r="Z133" s="147">
        <v>0</v>
      </c>
      <c r="AA133" s="148">
        <f t="shared" ref="AA133:AA143" si="3">Z133*K133</f>
        <v>0</v>
      </c>
      <c r="AR133" s="20" t="s">
        <v>135</v>
      </c>
      <c r="AT133" s="20" t="s">
        <v>131</v>
      </c>
      <c r="AU133" s="20" t="s">
        <v>95</v>
      </c>
      <c r="AY133" s="20" t="s">
        <v>130</v>
      </c>
      <c r="BE133" s="149">
        <f t="shared" ref="BE133:BE143" si="4">IF(U133="základní",N133,0)</f>
        <v>0</v>
      </c>
      <c r="BF133" s="149">
        <f t="shared" ref="BF133:BF143" si="5">IF(U133="snížená",N133,0)</f>
        <v>0</v>
      </c>
      <c r="BG133" s="149">
        <f t="shared" ref="BG133:BG143" si="6">IF(U133="zákl. přenesená",N133,0)</f>
        <v>0</v>
      </c>
      <c r="BH133" s="149">
        <f t="shared" ref="BH133:BH143" si="7">IF(U133="sníž. přenesená",N133,0)</f>
        <v>0</v>
      </c>
      <c r="BI133" s="149">
        <f t="shared" ref="BI133:BI143" si="8">IF(U133="nulová",N133,0)</f>
        <v>0</v>
      </c>
      <c r="BJ133" s="20" t="s">
        <v>80</v>
      </c>
      <c r="BK133" s="149">
        <f t="shared" ref="BK133:BK143" si="9">ROUND(L133*K133,2)</f>
        <v>0</v>
      </c>
      <c r="BL133" s="20" t="s">
        <v>135</v>
      </c>
      <c r="BM133" s="20" t="s">
        <v>149</v>
      </c>
    </row>
    <row r="134" spans="2:65" s="1" customFormat="1" ht="31.5" customHeight="1">
      <c r="B134" s="140"/>
      <c r="C134" s="166">
        <v>4</v>
      </c>
      <c r="D134" s="166" t="s">
        <v>151</v>
      </c>
      <c r="E134" s="167" t="s">
        <v>152</v>
      </c>
      <c r="F134" s="281" t="s">
        <v>153</v>
      </c>
      <c r="G134" s="281"/>
      <c r="H134" s="281"/>
      <c r="I134" s="281"/>
      <c r="J134" s="168" t="s">
        <v>144</v>
      </c>
      <c r="K134" s="169">
        <v>110.6</v>
      </c>
      <c r="L134" s="285">
        <v>0</v>
      </c>
      <c r="M134" s="285"/>
      <c r="N134" s="282">
        <f t="shared" si="0"/>
        <v>0</v>
      </c>
      <c r="O134" s="280"/>
      <c r="P134" s="280"/>
      <c r="Q134" s="280"/>
      <c r="R134" s="145"/>
      <c r="T134" s="146" t="s">
        <v>5</v>
      </c>
      <c r="U134" s="43" t="s">
        <v>39</v>
      </c>
      <c r="V134" s="147">
        <v>0</v>
      </c>
      <c r="W134" s="147">
        <f t="shared" si="1"/>
        <v>0</v>
      </c>
      <c r="X134" s="147">
        <v>0</v>
      </c>
      <c r="Y134" s="147">
        <f t="shared" si="2"/>
        <v>0</v>
      </c>
      <c r="Z134" s="147">
        <v>0</v>
      </c>
      <c r="AA134" s="148">
        <f t="shared" si="3"/>
        <v>0</v>
      </c>
      <c r="AR134" s="20" t="s">
        <v>154</v>
      </c>
      <c r="AT134" s="20" t="s">
        <v>151</v>
      </c>
      <c r="AU134" s="20" t="s">
        <v>95</v>
      </c>
      <c r="AY134" s="20" t="s">
        <v>130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20" t="s">
        <v>80</v>
      </c>
      <c r="BK134" s="149">
        <f t="shared" si="9"/>
        <v>0</v>
      </c>
      <c r="BL134" s="20" t="s">
        <v>135</v>
      </c>
      <c r="BM134" s="20" t="s">
        <v>154</v>
      </c>
    </row>
    <row r="135" spans="2:65" s="1" customFormat="1" ht="31.5" customHeight="1">
      <c r="B135" s="140"/>
      <c r="C135" s="166">
        <v>5</v>
      </c>
      <c r="D135" s="166" t="s">
        <v>151</v>
      </c>
      <c r="E135" s="167" t="s">
        <v>155</v>
      </c>
      <c r="F135" s="281" t="s">
        <v>156</v>
      </c>
      <c r="G135" s="281"/>
      <c r="H135" s="281"/>
      <c r="I135" s="281"/>
      <c r="J135" s="168" t="s">
        <v>144</v>
      </c>
      <c r="K135" s="169">
        <v>99</v>
      </c>
      <c r="L135" s="285">
        <v>0</v>
      </c>
      <c r="M135" s="285"/>
      <c r="N135" s="282">
        <f t="shared" si="0"/>
        <v>0</v>
      </c>
      <c r="O135" s="280"/>
      <c r="P135" s="280"/>
      <c r="Q135" s="280"/>
      <c r="R135" s="145"/>
      <c r="T135" s="146" t="s">
        <v>5</v>
      </c>
      <c r="U135" s="43" t="s">
        <v>39</v>
      </c>
      <c r="V135" s="147">
        <v>0</v>
      </c>
      <c r="W135" s="147">
        <f t="shared" si="1"/>
        <v>0</v>
      </c>
      <c r="X135" s="147">
        <v>0</v>
      </c>
      <c r="Y135" s="147">
        <f t="shared" si="2"/>
        <v>0</v>
      </c>
      <c r="Z135" s="147">
        <v>0</v>
      </c>
      <c r="AA135" s="148">
        <f t="shared" si="3"/>
        <v>0</v>
      </c>
      <c r="AR135" s="20" t="s">
        <v>154</v>
      </c>
      <c r="AT135" s="20" t="s">
        <v>151</v>
      </c>
      <c r="AU135" s="20" t="s">
        <v>95</v>
      </c>
      <c r="AY135" s="20" t="s">
        <v>130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20" t="s">
        <v>80</v>
      </c>
      <c r="BK135" s="149">
        <f t="shared" si="9"/>
        <v>0</v>
      </c>
      <c r="BL135" s="20" t="s">
        <v>135</v>
      </c>
      <c r="BM135" s="20" t="s">
        <v>157</v>
      </c>
    </row>
    <row r="136" spans="2:65" s="1" customFormat="1" ht="31.5" customHeight="1">
      <c r="B136" s="140"/>
      <c r="C136" s="166">
        <v>6</v>
      </c>
      <c r="D136" s="166" t="s">
        <v>151</v>
      </c>
      <c r="E136" s="167" t="s">
        <v>159</v>
      </c>
      <c r="F136" s="281" t="s">
        <v>160</v>
      </c>
      <c r="G136" s="281"/>
      <c r="H136" s="281"/>
      <c r="I136" s="281"/>
      <c r="J136" s="168" t="s">
        <v>144</v>
      </c>
      <c r="K136" s="169">
        <v>65</v>
      </c>
      <c r="L136" s="285">
        <v>0</v>
      </c>
      <c r="M136" s="285"/>
      <c r="N136" s="282">
        <f t="shared" si="0"/>
        <v>0</v>
      </c>
      <c r="O136" s="280"/>
      <c r="P136" s="280"/>
      <c r="Q136" s="280"/>
      <c r="R136" s="145"/>
      <c r="T136" s="146" t="s">
        <v>5</v>
      </c>
      <c r="U136" s="43" t="s">
        <v>39</v>
      </c>
      <c r="V136" s="147">
        <v>0</v>
      </c>
      <c r="W136" s="147">
        <f t="shared" si="1"/>
        <v>0</v>
      </c>
      <c r="X136" s="147">
        <v>0</v>
      </c>
      <c r="Y136" s="147">
        <f t="shared" si="2"/>
        <v>0</v>
      </c>
      <c r="Z136" s="147">
        <v>0</v>
      </c>
      <c r="AA136" s="148">
        <f t="shared" si="3"/>
        <v>0</v>
      </c>
      <c r="AR136" s="20" t="s">
        <v>154</v>
      </c>
      <c r="AT136" s="20" t="s">
        <v>151</v>
      </c>
      <c r="AU136" s="20" t="s">
        <v>95</v>
      </c>
      <c r="AY136" s="20" t="s">
        <v>130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20" t="s">
        <v>80</v>
      </c>
      <c r="BK136" s="149">
        <f t="shared" si="9"/>
        <v>0</v>
      </c>
      <c r="BL136" s="20" t="s">
        <v>135</v>
      </c>
      <c r="BM136" s="20" t="s">
        <v>161</v>
      </c>
    </row>
    <row r="137" spans="2:65" s="1" customFormat="1" ht="31.5" customHeight="1">
      <c r="B137" s="140"/>
      <c r="C137" s="166">
        <v>7</v>
      </c>
      <c r="D137" s="166" t="s">
        <v>151</v>
      </c>
      <c r="E137" s="167" t="s">
        <v>162</v>
      </c>
      <c r="F137" s="281" t="s">
        <v>163</v>
      </c>
      <c r="G137" s="281"/>
      <c r="H137" s="281"/>
      <c r="I137" s="281"/>
      <c r="J137" s="168" t="s">
        <v>144</v>
      </c>
      <c r="K137" s="169">
        <v>135</v>
      </c>
      <c r="L137" s="285">
        <v>0</v>
      </c>
      <c r="M137" s="285"/>
      <c r="N137" s="282">
        <f t="shared" si="0"/>
        <v>0</v>
      </c>
      <c r="O137" s="280"/>
      <c r="P137" s="280"/>
      <c r="Q137" s="280"/>
      <c r="R137" s="145"/>
      <c r="T137" s="146" t="s">
        <v>5</v>
      </c>
      <c r="U137" s="43" t="s">
        <v>39</v>
      </c>
      <c r="V137" s="147">
        <v>0</v>
      </c>
      <c r="W137" s="147">
        <f t="shared" si="1"/>
        <v>0</v>
      </c>
      <c r="X137" s="147">
        <v>0</v>
      </c>
      <c r="Y137" s="147">
        <f t="shared" si="2"/>
        <v>0</v>
      </c>
      <c r="Z137" s="147">
        <v>0</v>
      </c>
      <c r="AA137" s="148">
        <f t="shared" si="3"/>
        <v>0</v>
      </c>
      <c r="AR137" s="20" t="s">
        <v>154</v>
      </c>
      <c r="AT137" s="20" t="s">
        <v>151</v>
      </c>
      <c r="AU137" s="20" t="s">
        <v>95</v>
      </c>
      <c r="AY137" s="20" t="s">
        <v>130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20" t="s">
        <v>80</v>
      </c>
      <c r="BK137" s="149">
        <f t="shared" si="9"/>
        <v>0</v>
      </c>
      <c r="BL137" s="20" t="s">
        <v>135</v>
      </c>
      <c r="BM137" s="20" t="s">
        <v>164</v>
      </c>
    </row>
    <row r="138" spans="2:65" s="1" customFormat="1" ht="31.5" customHeight="1">
      <c r="B138" s="140"/>
      <c r="C138" s="166">
        <v>8</v>
      </c>
      <c r="D138" s="166" t="s">
        <v>151</v>
      </c>
      <c r="E138" s="167" t="s">
        <v>166</v>
      </c>
      <c r="F138" s="281" t="s">
        <v>167</v>
      </c>
      <c r="G138" s="281"/>
      <c r="H138" s="281"/>
      <c r="I138" s="281"/>
      <c r="J138" s="168" t="s">
        <v>144</v>
      </c>
      <c r="K138" s="169">
        <v>125</v>
      </c>
      <c r="L138" s="285">
        <v>0</v>
      </c>
      <c r="M138" s="285"/>
      <c r="N138" s="282">
        <f t="shared" si="0"/>
        <v>0</v>
      </c>
      <c r="O138" s="280"/>
      <c r="P138" s="280"/>
      <c r="Q138" s="280"/>
      <c r="R138" s="145"/>
      <c r="T138" s="146" t="s">
        <v>5</v>
      </c>
      <c r="U138" s="43" t="s">
        <v>39</v>
      </c>
      <c r="V138" s="147">
        <v>0</v>
      </c>
      <c r="W138" s="147">
        <f t="shared" si="1"/>
        <v>0</v>
      </c>
      <c r="X138" s="147">
        <v>0</v>
      </c>
      <c r="Y138" s="147">
        <f t="shared" si="2"/>
        <v>0</v>
      </c>
      <c r="Z138" s="147">
        <v>0</v>
      </c>
      <c r="AA138" s="148">
        <f t="shared" si="3"/>
        <v>0</v>
      </c>
      <c r="AR138" s="20" t="s">
        <v>154</v>
      </c>
      <c r="AT138" s="20" t="s">
        <v>151</v>
      </c>
      <c r="AU138" s="20" t="s">
        <v>95</v>
      </c>
      <c r="AY138" s="20" t="s">
        <v>130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20" t="s">
        <v>80</v>
      </c>
      <c r="BK138" s="149">
        <f t="shared" si="9"/>
        <v>0</v>
      </c>
      <c r="BL138" s="20" t="s">
        <v>135</v>
      </c>
      <c r="BM138" s="20" t="s">
        <v>168</v>
      </c>
    </row>
    <row r="139" spans="2:65" s="1" customFormat="1" ht="31.5" customHeight="1">
      <c r="B139" s="140"/>
      <c r="C139" s="166">
        <v>9</v>
      </c>
      <c r="D139" s="166" t="s">
        <v>151</v>
      </c>
      <c r="E139" s="167" t="s">
        <v>169</v>
      </c>
      <c r="F139" s="281" t="s">
        <v>170</v>
      </c>
      <c r="G139" s="281"/>
      <c r="H139" s="281"/>
      <c r="I139" s="281"/>
      <c r="J139" s="168" t="s">
        <v>144</v>
      </c>
      <c r="K139" s="169">
        <v>115</v>
      </c>
      <c r="L139" s="285">
        <v>0</v>
      </c>
      <c r="M139" s="285"/>
      <c r="N139" s="282">
        <f t="shared" si="0"/>
        <v>0</v>
      </c>
      <c r="O139" s="280"/>
      <c r="P139" s="280"/>
      <c r="Q139" s="280"/>
      <c r="R139" s="145"/>
      <c r="T139" s="146" t="s">
        <v>5</v>
      </c>
      <c r="U139" s="43" t="s">
        <v>39</v>
      </c>
      <c r="V139" s="147">
        <v>0</v>
      </c>
      <c r="W139" s="147">
        <f t="shared" si="1"/>
        <v>0</v>
      </c>
      <c r="X139" s="147">
        <v>0</v>
      </c>
      <c r="Y139" s="147">
        <f t="shared" si="2"/>
        <v>0</v>
      </c>
      <c r="Z139" s="147">
        <v>0</v>
      </c>
      <c r="AA139" s="148">
        <f t="shared" si="3"/>
        <v>0</v>
      </c>
      <c r="AR139" s="20" t="s">
        <v>154</v>
      </c>
      <c r="AT139" s="20" t="s">
        <v>151</v>
      </c>
      <c r="AU139" s="20" t="s">
        <v>95</v>
      </c>
      <c r="AY139" s="20" t="s">
        <v>130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20" t="s">
        <v>80</v>
      </c>
      <c r="BK139" s="149">
        <f t="shared" si="9"/>
        <v>0</v>
      </c>
      <c r="BL139" s="20" t="s">
        <v>135</v>
      </c>
      <c r="BM139" s="20" t="s">
        <v>171</v>
      </c>
    </row>
    <row r="140" spans="2:65" s="1" customFormat="1" ht="31.5" customHeight="1">
      <c r="B140" s="140"/>
      <c r="C140" s="166">
        <v>10</v>
      </c>
      <c r="D140" s="166" t="s">
        <v>151</v>
      </c>
      <c r="E140" s="167" t="s">
        <v>173</v>
      </c>
      <c r="F140" s="281" t="s">
        <v>174</v>
      </c>
      <c r="G140" s="281"/>
      <c r="H140" s="281"/>
      <c r="I140" s="281"/>
      <c r="J140" s="168" t="s">
        <v>144</v>
      </c>
      <c r="K140" s="169">
        <v>75</v>
      </c>
      <c r="L140" s="285">
        <v>0</v>
      </c>
      <c r="M140" s="285"/>
      <c r="N140" s="282">
        <f t="shared" si="0"/>
        <v>0</v>
      </c>
      <c r="O140" s="280"/>
      <c r="P140" s="280"/>
      <c r="Q140" s="280"/>
      <c r="R140" s="145"/>
      <c r="T140" s="146" t="s">
        <v>5</v>
      </c>
      <c r="U140" s="43" t="s">
        <v>39</v>
      </c>
      <c r="V140" s="147">
        <v>0</v>
      </c>
      <c r="W140" s="147">
        <f t="shared" si="1"/>
        <v>0</v>
      </c>
      <c r="X140" s="147">
        <v>0</v>
      </c>
      <c r="Y140" s="147">
        <f t="shared" si="2"/>
        <v>0</v>
      </c>
      <c r="Z140" s="147">
        <v>0</v>
      </c>
      <c r="AA140" s="148">
        <f t="shared" si="3"/>
        <v>0</v>
      </c>
      <c r="AR140" s="20" t="s">
        <v>154</v>
      </c>
      <c r="AT140" s="20" t="s">
        <v>151</v>
      </c>
      <c r="AU140" s="20" t="s">
        <v>95</v>
      </c>
      <c r="AY140" s="20" t="s">
        <v>130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20" t="s">
        <v>80</v>
      </c>
      <c r="BK140" s="149">
        <f t="shared" si="9"/>
        <v>0</v>
      </c>
      <c r="BL140" s="20" t="s">
        <v>135</v>
      </c>
      <c r="BM140" s="20" t="s">
        <v>175</v>
      </c>
    </row>
    <row r="141" spans="2:65" s="1" customFormat="1" ht="31.5" customHeight="1">
      <c r="B141" s="140"/>
      <c r="C141" s="166">
        <v>11</v>
      </c>
      <c r="D141" s="166" t="s">
        <v>151</v>
      </c>
      <c r="E141" s="167" t="s">
        <v>176</v>
      </c>
      <c r="F141" s="281" t="s">
        <v>177</v>
      </c>
      <c r="G141" s="281"/>
      <c r="H141" s="281"/>
      <c r="I141" s="281"/>
      <c r="J141" s="168" t="s">
        <v>144</v>
      </c>
      <c r="K141" s="169">
        <v>56</v>
      </c>
      <c r="L141" s="285">
        <v>0</v>
      </c>
      <c r="M141" s="285"/>
      <c r="N141" s="282">
        <f t="shared" si="0"/>
        <v>0</v>
      </c>
      <c r="O141" s="280"/>
      <c r="P141" s="280"/>
      <c r="Q141" s="280"/>
      <c r="R141" s="145"/>
      <c r="T141" s="146" t="s">
        <v>5</v>
      </c>
      <c r="U141" s="43" t="s">
        <v>39</v>
      </c>
      <c r="V141" s="147">
        <v>0</v>
      </c>
      <c r="W141" s="147">
        <f t="shared" si="1"/>
        <v>0</v>
      </c>
      <c r="X141" s="147">
        <v>0</v>
      </c>
      <c r="Y141" s="147">
        <f t="shared" si="2"/>
        <v>0</v>
      </c>
      <c r="Z141" s="147">
        <v>0</v>
      </c>
      <c r="AA141" s="148">
        <f t="shared" si="3"/>
        <v>0</v>
      </c>
      <c r="AR141" s="20" t="s">
        <v>154</v>
      </c>
      <c r="AT141" s="20" t="s">
        <v>151</v>
      </c>
      <c r="AU141" s="20" t="s">
        <v>95</v>
      </c>
      <c r="AY141" s="20" t="s">
        <v>130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20" t="s">
        <v>80</v>
      </c>
      <c r="BK141" s="149">
        <f t="shared" si="9"/>
        <v>0</v>
      </c>
      <c r="BL141" s="20" t="s">
        <v>135</v>
      </c>
      <c r="BM141" s="20" t="s">
        <v>178</v>
      </c>
    </row>
    <row r="142" spans="2:65" s="1" customFormat="1" ht="44.25" customHeight="1">
      <c r="B142" s="140"/>
      <c r="C142" s="141">
        <v>12</v>
      </c>
      <c r="D142" s="141" t="s">
        <v>131</v>
      </c>
      <c r="E142" s="142" t="s">
        <v>179</v>
      </c>
      <c r="F142" s="260" t="s">
        <v>180</v>
      </c>
      <c r="G142" s="260"/>
      <c r="H142" s="260"/>
      <c r="I142" s="260"/>
      <c r="J142" s="143" t="s">
        <v>181</v>
      </c>
      <c r="K142" s="144">
        <v>138</v>
      </c>
      <c r="L142" s="261">
        <v>0</v>
      </c>
      <c r="M142" s="261"/>
      <c r="N142" s="280">
        <f t="shared" si="0"/>
        <v>0</v>
      </c>
      <c r="O142" s="280"/>
      <c r="P142" s="280"/>
      <c r="Q142" s="280"/>
      <c r="R142" s="145"/>
      <c r="T142" s="146" t="s">
        <v>5</v>
      </c>
      <c r="U142" s="43" t="s">
        <v>39</v>
      </c>
      <c r="V142" s="147">
        <v>0</v>
      </c>
      <c r="W142" s="147">
        <f t="shared" si="1"/>
        <v>0</v>
      </c>
      <c r="X142" s="147">
        <v>0</v>
      </c>
      <c r="Y142" s="147">
        <f t="shared" si="2"/>
        <v>0</v>
      </c>
      <c r="Z142" s="147">
        <v>0</v>
      </c>
      <c r="AA142" s="148">
        <f t="shared" si="3"/>
        <v>0</v>
      </c>
      <c r="AR142" s="20" t="s">
        <v>135</v>
      </c>
      <c r="AT142" s="20" t="s">
        <v>131</v>
      </c>
      <c r="AU142" s="20" t="s">
        <v>95</v>
      </c>
      <c r="AY142" s="20" t="s">
        <v>130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20" t="s">
        <v>80</v>
      </c>
      <c r="BK142" s="149">
        <f t="shared" si="9"/>
        <v>0</v>
      </c>
      <c r="BL142" s="20" t="s">
        <v>135</v>
      </c>
      <c r="BM142" s="20" t="s">
        <v>182</v>
      </c>
    </row>
    <row r="143" spans="2:65" s="1" customFormat="1" ht="57" customHeight="1">
      <c r="B143" s="140"/>
      <c r="C143" s="141">
        <v>13</v>
      </c>
      <c r="D143" s="141" t="s">
        <v>131</v>
      </c>
      <c r="E143" s="142" t="s">
        <v>183</v>
      </c>
      <c r="F143" s="260" t="s">
        <v>184</v>
      </c>
      <c r="G143" s="260"/>
      <c r="H143" s="260"/>
      <c r="I143" s="260"/>
      <c r="J143" s="143" t="s">
        <v>185</v>
      </c>
      <c r="K143" s="144">
        <v>0.66100000000000003</v>
      </c>
      <c r="L143" s="261">
        <v>0</v>
      </c>
      <c r="M143" s="261"/>
      <c r="N143" s="280">
        <f t="shared" si="0"/>
        <v>0</v>
      </c>
      <c r="O143" s="280"/>
      <c r="P143" s="280"/>
      <c r="Q143" s="280"/>
      <c r="R143" s="145"/>
      <c r="T143" s="146" t="s">
        <v>5</v>
      </c>
      <c r="U143" s="43" t="s">
        <v>39</v>
      </c>
      <c r="V143" s="147">
        <v>0</v>
      </c>
      <c r="W143" s="147">
        <f t="shared" si="1"/>
        <v>0</v>
      </c>
      <c r="X143" s="147">
        <v>0</v>
      </c>
      <c r="Y143" s="147">
        <f t="shared" si="2"/>
        <v>0</v>
      </c>
      <c r="Z143" s="147">
        <v>0</v>
      </c>
      <c r="AA143" s="148">
        <f t="shared" si="3"/>
        <v>0</v>
      </c>
      <c r="AR143" s="20" t="s">
        <v>135</v>
      </c>
      <c r="AT143" s="20" t="s">
        <v>131</v>
      </c>
      <c r="AU143" s="20" t="s">
        <v>95</v>
      </c>
      <c r="AY143" s="20" t="s">
        <v>130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20" t="s">
        <v>80</v>
      </c>
      <c r="BK143" s="149">
        <f t="shared" si="9"/>
        <v>0</v>
      </c>
      <c r="BL143" s="20" t="s">
        <v>135</v>
      </c>
      <c r="BM143" s="20" t="s">
        <v>186</v>
      </c>
    </row>
    <row r="144" spans="2:65" s="9" customFormat="1" ht="29.85" customHeight="1">
      <c r="B144" s="129"/>
      <c r="C144" s="130"/>
      <c r="D144" s="139" t="s">
        <v>109</v>
      </c>
      <c r="E144" s="139"/>
      <c r="F144" s="139"/>
      <c r="G144" s="139"/>
      <c r="H144" s="139"/>
      <c r="I144" s="139"/>
      <c r="J144" s="139"/>
      <c r="K144" s="139"/>
      <c r="L144" s="139"/>
      <c r="M144" s="139"/>
      <c r="N144" s="278">
        <f>BK144</f>
        <v>0</v>
      </c>
      <c r="O144" s="279"/>
      <c r="P144" s="279"/>
      <c r="Q144" s="279"/>
      <c r="R144" s="132"/>
      <c r="T144" s="133"/>
      <c r="U144" s="130"/>
      <c r="V144" s="130"/>
      <c r="W144" s="134">
        <f>W145</f>
        <v>0</v>
      </c>
      <c r="X144" s="130"/>
      <c r="Y144" s="134">
        <f>Y145</f>
        <v>0</v>
      </c>
      <c r="Z144" s="130"/>
      <c r="AA144" s="135">
        <f>AA145</f>
        <v>0</v>
      </c>
      <c r="AR144" s="136" t="s">
        <v>80</v>
      </c>
      <c r="AT144" s="137" t="s">
        <v>73</v>
      </c>
      <c r="AU144" s="137" t="s">
        <v>80</v>
      </c>
      <c r="AY144" s="136" t="s">
        <v>130</v>
      </c>
      <c r="BK144" s="138">
        <f>BK145</f>
        <v>0</v>
      </c>
    </row>
    <row r="145" spans="2:65" s="1" customFormat="1" ht="69.75" customHeight="1">
      <c r="B145" s="140"/>
      <c r="C145" s="141">
        <v>14</v>
      </c>
      <c r="D145" s="141" t="s">
        <v>131</v>
      </c>
      <c r="E145" s="142" t="s">
        <v>188</v>
      </c>
      <c r="F145" s="260" t="s">
        <v>189</v>
      </c>
      <c r="G145" s="260"/>
      <c r="H145" s="260"/>
      <c r="I145" s="260"/>
      <c r="J145" s="143" t="s">
        <v>181</v>
      </c>
      <c r="K145" s="144">
        <v>1</v>
      </c>
      <c r="L145" s="261">
        <v>0</v>
      </c>
      <c r="M145" s="261"/>
      <c r="N145" s="280">
        <f>ROUND(L145*K145,2)</f>
        <v>0</v>
      </c>
      <c r="O145" s="280"/>
      <c r="P145" s="280"/>
      <c r="Q145" s="280"/>
      <c r="R145" s="145"/>
      <c r="T145" s="146" t="s">
        <v>5</v>
      </c>
      <c r="U145" s="43" t="s">
        <v>39</v>
      </c>
      <c r="V145" s="147">
        <v>0</v>
      </c>
      <c r="W145" s="147">
        <f>V145*K145</f>
        <v>0</v>
      </c>
      <c r="X145" s="147">
        <v>0</v>
      </c>
      <c r="Y145" s="147">
        <f>X145*K145</f>
        <v>0</v>
      </c>
      <c r="Z145" s="147">
        <v>0</v>
      </c>
      <c r="AA145" s="148">
        <f>Z145*K145</f>
        <v>0</v>
      </c>
      <c r="AR145" s="20" t="s">
        <v>135</v>
      </c>
      <c r="AT145" s="20" t="s">
        <v>131</v>
      </c>
      <c r="AU145" s="20" t="s">
        <v>95</v>
      </c>
      <c r="AY145" s="20" t="s">
        <v>130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0" t="s">
        <v>80</v>
      </c>
      <c r="BK145" s="149">
        <f>ROUND(L145*K145,2)</f>
        <v>0</v>
      </c>
      <c r="BL145" s="20" t="s">
        <v>135</v>
      </c>
      <c r="BM145" s="20" t="s">
        <v>190</v>
      </c>
    </row>
    <row r="146" spans="2:65" s="9" customFormat="1" ht="29.85" customHeight="1">
      <c r="B146" s="129"/>
      <c r="C146" s="130"/>
      <c r="D146" s="139" t="s">
        <v>110</v>
      </c>
      <c r="E146" s="139"/>
      <c r="F146" s="139"/>
      <c r="G146" s="139"/>
      <c r="H146" s="139"/>
      <c r="I146" s="139"/>
      <c r="J146" s="139"/>
      <c r="K146" s="139"/>
      <c r="L146" s="139"/>
      <c r="M146" s="139"/>
      <c r="N146" s="278">
        <f>BK146</f>
        <v>0</v>
      </c>
      <c r="O146" s="279"/>
      <c r="P146" s="279"/>
      <c r="Q146" s="279"/>
      <c r="R146" s="132"/>
      <c r="T146" s="133"/>
      <c r="U146" s="130"/>
      <c r="V146" s="130"/>
      <c r="W146" s="134">
        <f>SUM(W147:W160)</f>
        <v>0</v>
      </c>
      <c r="X146" s="130"/>
      <c r="Y146" s="134">
        <f>SUM(Y147:Y160)</f>
        <v>0</v>
      </c>
      <c r="Z146" s="130"/>
      <c r="AA146" s="135">
        <f>SUM(AA147:AA160)</f>
        <v>0</v>
      </c>
      <c r="AR146" s="136" t="s">
        <v>80</v>
      </c>
      <c r="AT146" s="137" t="s">
        <v>73</v>
      </c>
      <c r="AU146" s="137" t="s">
        <v>80</v>
      </c>
      <c r="AY146" s="136" t="s">
        <v>130</v>
      </c>
      <c r="BK146" s="138">
        <f>SUM(BK147:BK160)</f>
        <v>0</v>
      </c>
    </row>
    <row r="147" spans="2:65" s="1" customFormat="1" ht="22.5" customHeight="1">
      <c r="B147" s="140"/>
      <c r="C147" s="141">
        <v>15</v>
      </c>
      <c r="D147" s="141" t="s">
        <v>131</v>
      </c>
      <c r="E147" s="142" t="s">
        <v>192</v>
      </c>
      <c r="F147" s="260" t="s">
        <v>193</v>
      </c>
      <c r="G147" s="260"/>
      <c r="H147" s="260"/>
      <c r="I147" s="260"/>
      <c r="J147" s="143" t="s">
        <v>181</v>
      </c>
      <c r="K147" s="144">
        <v>1</v>
      </c>
      <c r="L147" s="261">
        <v>0</v>
      </c>
      <c r="M147" s="261"/>
      <c r="N147" s="280">
        <f t="shared" ref="N147:N160" si="10">ROUND(L147*K147,2)</f>
        <v>0</v>
      </c>
      <c r="O147" s="280"/>
      <c r="P147" s="280"/>
      <c r="Q147" s="280"/>
      <c r="R147" s="145"/>
      <c r="T147" s="146" t="s">
        <v>5</v>
      </c>
      <c r="U147" s="43" t="s">
        <v>39</v>
      </c>
      <c r="V147" s="147">
        <v>0</v>
      </c>
      <c r="W147" s="147">
        <f t="shared" ref="W147:W160" si="11">V147*K147</f>
        <v>0</v>
      </c>
      <c r="X147" s="147">
        <v>0</v>
      </c>
      <c r="Y147" s="147">
        <f t="shared" ref="Y147:Y160" si="12">X147*K147</f>
        <v>0</v>
      </c>
      <c r="Z147" s="147">
        <v>0</v>
      </c>
      <c r="AA147" s="148">
        <f t="shared" ref="AA147:AA160" si="13">Z147*K147</f>
        <v>0</v>
      </c>
      <c r="AR147" s="20" t="s">
        <v>135</v>
      </c>
      <c r="AT147" s="20" t="s">
        <v>131</v>
      </c>
      <c r="AU147" s="20" t="s">
        <v>95</v>
      </c>
      <c r="AY147" s="20" t="s">
        <v>130</v>
      </c>
      <c r="BE147" s="149">
        <f t="shared" ref="BE147:BE160" si="14">IF(U147="základní",N147,0)</f>
        <v>0</v>
      </c>
      <c r="BF147" s="149">
        <f t="shared" ref="BF147:BF160" si="15">IF(U147="snížená",N147,0)</f>
        <v>0</v>
      </c>
      <c r="BG147" s="149">
        <f t="shared" ref="BG147:BG160" si="16">IF(U147="zákl. přenesená",N147,0)</f>
        <v>0</v>
      </c>
      <c r="BH147" s="149">
        <f t="shared" ref="BH147:BH160" si="17">IF(U147="sníž. přenesená",N147,0)</f>
        <v>0</v>
      </c>
      <c r="BI147" s="149">
        <f t="shared" ref="BI147:BI160" si="18">IF(U147="nulová",N147,0)</f>
        <v>0</v>
      </c>
      <c r="BJ147" s="20" t="s">
        <v>80</v>
      </c>
      <c r="BK147" s="149">
        <f t="shared" ref="BK147:BK160" si="19">ROUND(L147*K147,2)</f>
        <v>0</v>
      </c>
      <c r="BL147" s="20" t="s">
        <v>135</v>
      </c>
      <c r="BM147" s="20" t="s">
        <v>194</v>
      </c>
    </row>
    <row r="148" spans="2:65" s="1" customFormat="1" ht="57" customHeight="1">
      <c r="B148" s="140"/>
      <c r="C148" s="141">
        <v>16</v>
      </c>
      <c r="D148" s="141" t="s">
        <v>131</v>
      </c>
      <c r="E148" s="142" t="s">
        <v>196</v>
      </c>
      <c r="F148" s="260" t="s">
        <v>197</v>
      </c>
      <c r="G148" s="260"/>
      <c r="H148" s="260"/>
      <c r="I148" s="260"/>
      <c r="J148" s="143" t="s">
        <v>144</v>
      </c>
      <c r="K148" s="144">
        <v>700</v>
      </c>
      <c r="L148" s="261">
        <v>0</v>
      </c>
      <c r="M148" s="261"/>
      <c r="N148" s="280">
        <f t="shared" si="10"/>
        <v>0</v>
      </c>
      <c r="O148" s="280"/>
      <c r="P148" s="280"/>
      <c r="Q148" s="280"/>
      <c r="R148" s="145"/>
      <c r="T148" s="146" t="s">
        <v>5</v>
      </c>
      <c r="U148" s="43" t="s">
        <v>39</v>
      </c>
      <c r="V148" s="147">
        <v>0</v>
      </c>
      <c r="W148" s="147">
        <f t="shared" si="11"/>
        <v>0</v>
      </c>
      <c r="X148" s="147">
        <v>0</v>
      </c>
      <c r="Y148" s="147">
        <f t="shared" si="12"/>
        <v>0</v>
      </c>
      <c r="Z148" s="147">
        <v>0</v>
      </c>
      <c r="AA148" s="148">
        <f t="shared" si="13"/>
        <v>0</v>
      </c>
      <c r="AR148" s="20" t="s">
        <v>135</v>
      </c>
      <c r="AT148" s="20" t="s">
        <v>131</v>
      </c>
      <c r="AU148" s="20" t="s">
        <v>95</v>
      </c>
      <c r="AY148" s="20" t="s">
        <v>130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20" t="s">
        <v>80</v>
      </c>
      <c r="BK148" s="149">
        <f t="shared" si="19"/>
        <v>0</v>
      </c>
      <c r="BL148" s="20" t="s">
        <v>135</v>
      </c>
      <c r="BM148" s="20" t="s">
        <v>198</v>
      </c>
    </row>
    <row r="149" spans="2:65" s="1" customFormat="1" ht="57" customHeight="1">
      <c r="B149" s="140"/>
      <c r="C149" s="141">
        <v>17</v>
      </c>
      <c r="D149" s="141" t="s">
        <v>131</v>
      </c>
      <c r="E149" s="142" t="s">
        <v>199</v>
      </c>
      <c r="F149" s="260" t="s">
        <v>200</v>
      </c>
      <c r="G149" s="260"/>
      <c r="H149" s="260"/>
      <c r="I149" s="260"/>
      <c r="J149" s="143" t="s">
        <v>144</v>
      </c>
      <c r="K149" s="144">
        <v>200</v>
      </c>
      <c r="L149" s="261">
        <v>0</v>
      </c>
      <c r="M149" s="261"/>
      <c r="N149" s="280">
        <f t="shared" si="10"/>
        <v>0</v>
      </c>
      <c r="O149" s="280"/>
      <c r="P149" s="280"/>
      <c r="Q149" s="280"/>
      <c r="R149" s="145"/>
      <c r="T149" s="146" t="s">
        <v>5</v>
      </c>
      <c r="U149" s="43" t="s">
        <v>39</v>
      </c>
      <c r="V149" s="147">
        <v>0</v>
      </c>
      <c r="W149" s="147">
        <f t="shared" si="11"/>
        <v>0</v>
      </c>
      <c r="X149" s="147">
        <v>0</v>
      </c>
      <c r="Y149" s="147">
        <f t="shared" si="12"/>
        <v>0</v>
      </c>
      <c r="Z149" s="147">
        <v>0</v>
      </c>
      <c r="AA149" s="148">
        <f t="shared" si="13"/>
        <v>0</v>
      </c>
      <c r="AR149" s="20" t="s">
        <v>135</v>
      </c>
      <c r="AT149" s="20" t="s">
        <v>131</v>
      </c>
      <c r="AU149" s="20" t="s">
        <v>95</v>
      </c>
      <c r="AY149" s="20" t="s">
        <v>130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20" t="s">
        <v>80</v>
      </c>
      <c r="BK149" s="149">
        <f t="shared" si="19"/>
        <v>0</v>
      </c>
      <c r="BL149" s="20" t="s">
        <v>135</v>
      </c>
      <c r="BM149" s="20" t="s">
        <v>201</v>
      </c>
    </row>
    <row r="150" spans="2:65" s="1" customFormat="1" ht="57" customHeight="1">
      <c r="B150" s="140"/>
      <c r="C150" s="141">
        <v>18</v>
      </c>
      <c r="D150" s="141" t="s">
        <v>131</v>
      </c>
      <c r="E150" s="142" t="s">
        <v>202</v>
      </c>
      <c r="F150" s="260" t="s">
        <v>203</v>
      </c>
      <c r="G150" s="260"/>
      <c r="H150" s="260"/>
      <c r="I150" s="260"/>
      <c r="J150" s="143" t="s">
        <v>144</v>
      </c>
      <c r="K150" s="144">
        <v>65</v>
      </c>
      <c r="L150" s="261">
        <v>0</v>
      </c>
      <c r="M150" s="261"/>
      <c r="N150" s="280">
        <f t="shared" si="10"/>
        <v>0</v>
      </c>
      <c r="O150" s="280"/>
      <c r="P150" s="280"/>
      <c r="Q150" s="280"/>
      <c r="R150" s="145"/>
      <c r="T150" s="146" t="s">
        <v>5</v>
      </c>
      <c r="U150" s="43" t="s">
        <v>39</v>
      </c>
      <c r="V150" s="147">
        <v>0</v>
      </c>
      <c r="W150" s="147">
        <f t="shared" si="11"/>
        <v>0</v>
      </c>
      <c r="X150" s="147">
        <v>0</v>
      </c>
      <c r="Y150" s="147">
        <f t="shared" si="12"/>
        <v>0</v>
      </c>
      <c r="Z150" s="147">
        <v>0</v>
      </c>
      <c r="AA150" s="148">
        <f t="shared" si="13"/>
        <v>0</v>
      </c>
      <c r="AR150" s="20" t="s">
        <v>135</v>
      </c>
      <c r="AT150" s="20" t="s">
        <v>131</v>
      </c>
      <c r="AU150" s="20" t="s">
        <v>95</v>
      </c>
      <c r="AY150" s="20" t="s">
        <v>130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20" t="s">
        <v>80</v>
      </c>
      <c r="BK150" s="149">
        <f t="shared" si="19"/>
        <v>0</v>
      </c>
      <c r="BL150" s="20" t="s">
        <v>135</v>
      </c>
      <c r="BM150" s="20" t="s">
        <v>204</v>
      </c>
    </row>
    <row r="151" spans="2:65" s="1" customFormat="1" ht="57" customHeight="1">
      <c r="B151" s="140"/>
      <c r="C151" s="141">
        <v>19</v>
      </c>
      <c r="D151" s="141" t="s">
        <v>131</v>
      </c>
      <c r="E151" s="142" t="s">
        <v>205</v>
      </c>
      <c r="F151" s="260" t="s">
        <v>206</v>
      </c>
      <c r="G151" s="260"/>
      <c r="H151" s="260"/>
      <c r="I151" s="260"/>
      <c r="J151" s="143" t="s">
        <v>144</v>
      </c>
      <c r="K151" s="144">
        <v>135</v>
      </c>
      <c r="L151" s="261">
        <v>0</v>
      </c>
      <c r="M151" s="261"/>
      <c r="N151" s="280">
        <f t="shared" si="10"/>
        <v>0</v>
      </c>
      <c r="O151" s="280"/>
      <c r="P151" s="280"/>
      <c r="Q151" s="280"/>
      <c r="R151" s="145"/>
      <c r="T151" s="146" t="s">
        <v>5</v>
      </c>
      <c r="U151" s="43" t="s">
        <v>39</v>
      </c>
      <c r="V151" s="147">
        <v>0</v>
      </c>
      <c r="W151" s="147">
        <f t="shared" si="11"/>
        <v>0</v>
      </c>
      <c r="X151" s="147">
        <v>0</v>
      </c>
      <c r="Y151" s="147">
        <f t="shared" si="12"/>
        <v>0</v>
      </c>
      <c r="Z151" s="147">
        <v>0</v>
      </c>
      <c r="AA151" s="148">
        <f t="shared" si="13"/>
        <v>0</v>
      </c>
      <c r="AR151" s="20" t="s">
        <v>135</v>
      </c>
      <c r="AT151" s="20" t="s">
        <v>131</v>
      </c>
      <c r="AU151" s="20" t="s">
        <v>95</v>
      </c>
      <c r="AY151" s="20" t="s">
        <v>130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20" t="s">
        <v>80</v>
      </c>
      <c r="BK151" s="149">
        <f t="shared" si="19"/>
        <v>0</v>
      </c>
      <c r="BL151" s="20" t="s">
        <v>135</v>
      </c>
      <c r="BM151" s="20" t="s">
        <v>207</v>
      </c>
    </row>
    <row r="152" spans="2:65" s="1" customFormat="1" ht="57" customHeight="1">
      <c r="B152" s="140"/>
      <c r="C152" s="141">
        <v>20</v>
      </c>
      <c r="D152" s="141" t="s">
        <v>131</v>
      </c>
      <c r="E152" s="142" t="s">
        <v>209</v>
      </c>
      <c r="F152" s="260" t="s">
        <v>210</v>
      </c>
      <c r="G152" s="260"/>
      <c r="H152" s="260"/>
      <c r="I152" s="260"/>
      <c r="J152" s="143" t="s">
        <v>144</v>
      </c>
      <c r="K152" s="144">
        <v>125</v>
      </c>
      <c r="L152" s="261">
        <v>0</v>
      </c>
      <c r="M152" s="261"/>
      <c r="N152" s="280">
        <f t="shared" si="10"/>
        <v>0</v>
      </c>
      <c r="O152" s="280"/>
      <c r="P152" s="280"/>
      <c r="Q152" s="280"/>
      <c r="R152" s="145"/>
      <c r="T152" s="146" t="s">
        <v>5</v>
      </c>
      <c r="U152" s="43" t="s">
        <v>39</v>
      </c>
      <c r="V152" s="147">
        <v>0</v>
      </c>
      <c r="W152" s="147">
        <f t="shared" si="11"/>
        <v>0</v>
      </c>
      <c r="X152" s="147">
        <v>0</v>
      </c>
      <c r="Y152" s="147">
        <f t="shared" si="12"/>
        <v>0</v>
      </c>
      <c r="Z152" s="147">
        <v>0</v>
      </c>
      <c r="AA152" s="148">
        <f t="shared" si="13"/>
        <v>0</v>
      </c>
      <c r="AR152" s="20" t="s">
        <v>135</v>
      </c>
      <c r="AT152" s="20" t="s">
        <v>131</v>
      </c>
      <c r="AU152" s="20" t="s">
        <v>95</v>
      </c>
      <c r="AY152" s="20" t="s">
        <v>130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20" t="s">
        <v>80</v>
      </c>
      <c r="BK152" s="149">
        <f t="shared" si="19"/>
        <v>0</v>
      </c>
      <c r="BL152" s="20" t="s">
        <v>135</v>
      </c>
      <c r="BM152" s="20" t="s">
        <v>211</v>
      </c>
    </row>
    <row r="153" spans="2:65" s="1" customFormat="1" ht="57" customHeight="1">
      <c r="B153" s="140"/>
      <c r="C153" s="141">
        <v>21</v>
      </c>
      <c r="D153" s="141" t="s">
        <v>131</v>
      </c>
      <c r="E153" s="142" t="s">
        <v>212</v>
      </c>
      <c r="F153" s="260" t="s">
        <v>213</v>
      </c>
      <c r="G153" s="260"/>
      <c r="H153" s="260"/>
      <c r="I153" s="260"/>
      <c r="J153" s="143" t="s">
        <v>144</v>
      </c>
      <c r="K153" s="144">
        <v>115</v>
      </c>
      <c r="L153" s="261">
        <v>0</v>
      </c>
      <c r="M153" s="261"/>
      <c r="N153" s="280">
        <f t="shared" si="10"/>
        <v>0</v>
      </c>
      <c r="O153" s="280"/>
      <c r="P153" s="280"/>
      <c r="Q153" s="280"/>
      <c r="R153" s="145"/>
      <c r="T153" s="146" t="s">
        <v>5</v>
      </c>
      <c r="U153" s="43" t="s">
        <v>39</v>
      </c>
      <c r="V153" s="147">
        <v>0</v>
      </c>
      <c r="W153" s="147">
        <f t="shared" si="11"/>
        <v>0</v>
      </c>
      <c r="X153" s="147">
        <v>0</v>
      </c>
      <c r="Y153" s="147">
        <f t="shared" si="12"/>
        <v>0</v>
      </c>
      <c r="Z153" s="147">
        <v>0</v>
      </c>
      <c r="AA153" s="148">
        <f t="shared" si="13"/>
        <v>0</v>
      </c>
      <c r="AR153" s="20" t="s">
        <v>135</v>
      </c>
      <c r="AT153" s="20" t="s">
        <v>131</v>
      </c>
      <c r="AU153" s="20" t="s">
        <v>95</v>
      </c>
      <c r="AY153" s="20" t="s">
        <v>130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20" t="s">
        <v>80</v>
      </c>
      <c r="BK153" s="149">
        <f t="shared" si="19"/>
        <v>0</v>
      </c>
      <c r="BL153" s="20" t="s">
        <v>135</v>
      </c>
      <c r="BM153" s="20" t="s">
        <v>214</v>
      </c>
    </row>
    <row r="154" spans="2:65" s="1" customFormat="1" ht="57" customHeight="1">
      <c r="B154" s="140"/>
      <c r="C154" s="141">
        <v>22</v>
      </c>
      <c r="D154" s="141" t="s">
        <v>131</v>
      </c>
      <c r="E154" s="142" t="s">
        <v>216</v>
      </c>
      <c r="F154" s="260" t="s">
        <v>217</v>
      </c>
      <c r="G154" s="260"/>
      <c r="H154" s="260"/>
      <c r="I154" s="260"/>
      <c r="J154" s="143" t="s">
        <v>144</v>
      </c>
      <c r="K154" s="144">
        <v>75</v>
      </c>
      <c r="L154" s="261">
        <v>0</v>
      </c>
      <c r="M154" s="261"/>
      <c r="N154" s="280">
        <f t="shared" si="10"/>
        <v>0</v>
      </c>
      <c r="O154" s="280"/>
      <c r="P154" s="280"/>
      <c r="Q154" s="280"/>
      <c r="R154" s="145"/>
      <c r="T154" s="146" t="s">
        <v>5</v>
      </c>
      <c r="U154" s="43" t="s">
        <v>39</v>
      </c>
      <c r="V154" s="147">
        <v>0</v>
      </c>
      <c r="W154" s="147">
        <f t="shared" si="11"/>
        <v>0</v>
      </c>
      <c r="X154" s="147">
        <v>0</v>
      </c>
      <c r="Y154" s="147">
        <f t="shared" si="12"/>
        <v>0</v>
      </c>
      <c r="Z154" s="147">
        <v>0</v>
      </c>
      <c r="AA154" s="148">
        <f t="shared" si="13"/>
        <v>0</v>
      </c>
      <c r="AR154" s="20" t="s">
        <v>135</v>
      </c>
      <c r="AT154" s="20" t="s">
        <v>131</v>
      </c>
      <c r="AU154" s="20" t="s">
        <v>95</v>
      </c>
      <c r="AY154" s="20" t="s">
        <v>130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20" t="s">
        <v>80</v>
      </c>
      <c r="BK154" s="149">
        <f t="shared" si="19"/>
        <v>0</v>
      </c>
      <c r="BL154" s="20" t="s">
        <v>135</v>
      </c>
      <c r="BM154" s="20" t="s">
        <v>218</v>
      </c>
    </row>
    <row r="155" spans="2:65" s="1" customFormat="1" ht="57" customHeight="1">
      <c r="B155" s="140"/>
      <c r="C155" s="141">
        <v>23</v>
      </c>
      <c r="D155" s="141" t="s">
        <v>131</v>
      </c>
      <c r="E155" s="142" t="s">
        <v>219</v>
      </c>
      <c r="F155" s="260" t="s">
        <v>220</v>
      </c>
      <c r="G155" s="260"/>
      <c r="H155" s="260"/>
      <c r="I155" s="260"/>
      <c r="J155" s="143" t="s">
        <v>144</v>
      </c>
      <c r="K155" s="144">
        <v>56</v>
      </c>
      <c r="L155" s="261">
        <v>0</v>
      </c>
      <c r="M155" s="261"/>
      <c r="N155" s="280">
        <f t="shared" si="10"/>
        <v>0</v>
      </c>
      <c r="O155" s="280"/>
      <c r="P155" s="280"/>
      <c r="Q155" s="280"/>
      <c r="R155" s="145"/>
      <c r="T155" s="146" t="s">
        <v>5</v>
      </c>
      <c r="U155" s="43" t="s">
        <v>39</v>
      </c>
      <c r="V155" s="147">
        <v>0</v>
      </c>
      <c r="W155" s="147">
        <f t="shared" si="11"/>
        <v>0</v>
      </c>
      <c r="X155" s="147">
        <v>0</v>
      </c>
      <c r="Y155" s="147">
        <f t="shared" si="12"/>
        <v>0</v>
      </c>
      <c r="Z155" s="147">
        <v>0</v>
      </c>
      <c r="AA155" s="148">
        <f t="shared" si="13"/>
        <v>0</v>
      </c>
      <c r="AR155" s="20" t="s">
        <v>135</v>
      </c>
      <c r="AT155" s="20" t="s">
        <v>131</v>
      </c>
      <c r="AU155" s="20" t="s">
        <v>95</v>
      </c>
      <c r="AY155" s="20" t="s">
        <v>130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20" t="s">
        <v>80</v>
      </c>
      <c r="BK155" s="149">
        <f t="shared" si="19"/>
        <v>0</v>
      </c>
      <c r="BL155" s="20" t="s">
        <v>135</v>
      </c>
      <c r="BM155" s="20" t="s">
        <v>221</v>
      </c>
    </row>
    <row r="156" spans="2:65" s="1" customFormat="1" ht="31.5" customHeight="1">
      <c r="B156" s="140"/>
      <c r="C156" s="141">
        <v>24</v>
      </c>
      <c r="D156" s="141" t="s">
        <v>131</v>
      </c>
      <c r="E156" s="142" t="s">
        <v>223</v>
      </c>
      <c r="F156" s="260" t="s">
        <v>224</v>
      </c>
      <c r="G156" s="260"/>
      <c r="H156" s="260"/>
      <c r="I156" s="260"/>
      <c r="J156" s="143" t="s">
        <v>181</v>
      </c>
      <c r="K156" s="144">
        <v>2</v>
      </c>
      <c r="L156" s="261">
        <v>0</v>
      </c>
      <c r="M156" s="261"/>
      <c r="N156" s="280">
        <f t="shared" si="10"/>
        <v>0</v>
      </c>
      <c r="O156" s="280"/>
      <c r="P156" s="280"/>
      <c r="Q156" s="280"/>
      <c r="R156" s="145"/>
      <c r="T156" s="146" t="s">
        <v>5</v>
      </c>
      <c r="U156" s="43" t="s">
        <v>39</v>
      </c>
      <c r="V156" s="147">
        <v>0</v>
      </c>
      <c r="W156" s="147">
        <f t="shared" si="11"/>
        <v>0</v>
      </c>
      <c r="X156" s="147">
        <v>0</v>
      </c>
      <c r="Y156" s="147">
        <f t="shared" si="12"/>
        <v>0</v>
      </c>
      <c r="Z156" s="147">
        <v>0</v>
      </c>
      <c r="AA156" s="148">
        <f t="shared" si="13"/>
        <v>0</v>
      </c>
      <c r="AR156" s="20" t="s">
        <v>135</v>
      </c>
      <c r="AT156" s="20" t="s">
        <v>131</v>
      </c>
      <c r="AU156" s="20" t="s">
        <v>95</v>
      </c>
      <c r="AY156" s="20" t="s">
        <v>130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20" t="s">
        <v>80</v>
      </c>
      <c r="BK156" s="149">
        <f t="shared" si="19"/>
        <v>0</v>
      </c>
      <c r="BL156" s="20" t="s">
        <v>135</v>
      </c>
      <c r="BM156" s="20" t="s">
        <v>225</v>
      </c>
    </row>
    <row r="157" spans="2:65" s="1" customFormat="1" ht="31.5" customHeight="1">
      <c r="B157" s="140"/>
      <c r="C157" s="166">
        <v>25</v>
      </c>
      <c r="D157" s="166" t="s">
        <v>151</v>
      </c>
      <c r="E157" s="167" t="s">
        <v>226</v>
      </c>
      <c r="F157" s="281" t="s">
        <v>227</v>
      </c>
      <c r="G157" s="281"/>
      <c r="H157" s="281"/>
      <c r="I157" s="281"/>
      <c r="J157" s="168" t="s">
        <v>181</v>
      </c>
      <c r="K157" s="169">
        <v>2</v>
      </c>
      <c r="L157" s="285">
        <v>0</v>
      </c>
      <c r="M157" s="285"/>
      <c r="N157" s="282">
        <f t="shared" si="10"/>
        <v>0</v>
      </c>
      <c r="O157" s="280"/>
      <c r="P157" s="280"/>
      <c r="Q157" s="280"/>
      <c r="R157" s="145"/>
      <c r="T157" s="146" t="s">
        <v>5</v>
      </c>
      <c r="U157" s="43" t="s">
        <v>39</v>
      </c>
      <c r="V157" s="147">
        <v>0</v>
      </c>
      <c r="W157" s="147">
        <f t="shared" si="11"/>
        <v>0</v>
      </c>
      <c r="X157" s="147">
        <v>0</v>
      </c>
      <c r="Y157" s="147">
        <f t="shared" si="12"/>
        <v>0</v>
      </c>
      <c r="Z157" s="147">
        <v>0</v>
      </c>
      <c r="AA157" s="148">
        <f t="shared" si="13"/>
        <v>0</v>
      </c>
      <c r="AR157" s="20" t="s">
        <v>154</v>
      </c>
      <c r="AT157" s="20" t="s">
        <v>151</v>
      </c>
      <c r="AU157" s="20" t="s">
        <v>95</v>
      </c>
      <c r="AY157" s="20" t="s">
        <v>130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20" t="s">
        <v>80</v>
      </c>
      <c r="BK157" s="149">
        <f t="shared" si="19"/>
        <v>0</v>
      </c>
      <c r="BL157" s="20" t="s">
        <v>135</v>
      </c>
      <c r="BM157" s="20" t="s">
        <v>228</v>
      </c>
    </row>
    <row r="158" spans="2:65" s="1" customFormat="1" ht="31.5" customHeight="1">
      <c r="B158" s="140"/>
      <c r="C158" s="141">
        <v>26</v>
      </c>
      <c r="D158" s="141" t="s">
        <v>131</v>
      </c>
      <c r="E158" s="142" t="s">
        <v>230</v>
      </c>
      <c r="F158" s="260" t="s">
        <v>231</v>
      </c>
      <c r="G158" s="260"/>
      <c r="H158" s="260"/>
      <c r="I158" s="260"/>
      <c r="J158" s="143" t="s">
        <v>181</v>
      </c>
      <c r="K158" s="144">
        <v>2</v>
      </c>
      <c r="L158" s="261">
        <v>0</v>
      </c>
      <c r="M158" s="261"/>
      <c r="N158" s="280">
        <f t="shared" si="10"/>
        <v>0</v>
      </c>
      <c r="O158" s="280"/>
      <c r="P158" s="280"/>
      <c r="Q158" s="280"/>
      <c r="R158" s="145"/>
      <c r="T158" s="146" t="s">
        <v>5</v>
      </c>
      <c r="U158" s="43" t="s">
        <v>39</v>
      </c>
      <c r="V158" s="147">
        <v>0</v>
      </c>
      <c r="W158" s="147">
        <f t="shared" si="11"/>
        <v>0</v>
      </c>
      <c r="X158" s="147">
        <v>0</v>
      </c>
      <c r="Y158" s="147">
        <f t="shared" si="12"/>
        <v>0</v>
      </c>
      <c r="Z158" s="147">
        <v>0</v>
      </c>
      <c r="AA158" s="148">
        <f t="shared" si="13"/>
        <v>0</v>
      </c>
      <c r="AR158" s="20" t="s">
        <v>135</v>
      </c>
      <c r="AT158" s="20" t="s">
        <v>131</v>
      </c>
      <c r="AU158" s="20" t="s">
        <v>95</v>
      </c>
      <c r="AY158" s="20" t="s">
        <v>130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20" t="s">
        <v>80</v>
      </c>
      <c r="BK158" s="149">
        <f t="shared" si="19"/>
        <v>0</v>
      </c>
      <c r="BL158" s="20" t="s">
        <v>135</v>
      </c>
      <c r="BM158" s="20" t="s">
        <v>232</v>
      </c>
    </row>
    <row r="159" spans="2:65" s="1" customFormat="1" ht="31.5" customHeight="1">
      <c r="B159" s="140"/>
      <c r="C159" s="141">
        <v>27</v>
      </c>
      <c r="D159" s="141" t="s">
        <v>131</v>
      </c>
      <c r="E159" s="142" t="s">
        <v>233</v>
      </c>
      <c r="F159" s="260" t="s">
        <v>234</v>
      </c>
      <c r="G159" s="260"/>
      <c r="H159" s="260"/>
      <c r="I159" s="260"/>
      <c r="J159" s="143" t="s">
        <v>181</v>
      </c>
      <c r="K159" s="144">
        <v>1</v>
      </c>
      <c r="L159" s="261">
        <v>0</v>
      </c>
      <c r="M159" s="261"/>
      <c r="N159" s="280">
        <f t="shared" si="10"/>
        <v>0</v>
      </c>
      <c r="O159" s="280"/>
      <c r="P159" s="280"/>
      <c r="Q159" s="280"/>
      <c r="R159" s="145"/>
      <c r="T159" s="146" t="s">
        <v>5</v>
      </c>
      <c r="U159" s="43" t="s">
        <v>39</v>
      </c>
      <c r="V159" s="147">
        <v>0</v>
      </c>
      <c r="W159" s="147">
        <f t="shared" si="11"/>
        <v>0</v>
      </c>
      <c r="X159" s="147">
        <v>0</v>
      </c>
      <c r="Y159" s="147">
        <f t="shared" si="12"/>
        <v>0</v>
      </c>
      <c r="Z159" s="147">
        <v>0</v>
      </c>
      <c r="AA159" s="148">
        <f t="shared" si="13"/>
        <v>0</v>
      </c>
      <c r="AR159" s="20" t="s">
        <v>135</v>
      </c>
      <c r="AT159" s="20" t="s">
        <v>131</v>
      </c>
      <c r="AU159" s="20" t="s">
        <v>95</v>
      </c>
      <c r="AY159" s="20" t="s">
        <v>130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20" t="s">
        <v>80</v>
      </c>
      <c r="BK159" s="149">
        <f t="shared" si="19"/>
        <v>0</v>
      </c>
      <c r="BL159" s="20" t="s">
        <v>135</v>
      </c>
      <c r="BM159" s="20" t="s">
        <v>235</v>
      </c>
    </row>
    <row r="160" spans="2:65" s="1" customFormat="1" ht="57" customHeight="1">
      <c r="B160" s="140"/>
      <c r="C160" s="141">
        <v>28</v>
      </c>
      <c r="D160" s="141" t="s">
        <v>131</v>
      </c>
      <c r="E160" s="142" t="s">
        <v>236</v>
      </c>
      <c r="F160" s="260" t="s">
        <v>237</v>
      </c>
      <c r="G160" s="260"/>
      <c r="H160" s="260"/>
      <c r="I160" s="260"/>
      <c r="J160" s="143" t="s">
        <v>185</v>
      </c>
      <c r="K160" s="144">
        <v>1.5209999999999999</v>
      </c>
      <c r="L160" s="261">
        <v>0</v>
      </c>
      <c r="M160" s="261"/>
      <c r="N160" s="280">
        <f t="shared" si="10"/>
        <v>0</v>
      </c>
      <c r="O160" s="280"/>
      <c r="P160" s="280"/>
      <c r="Q160" s="280"/>
      <c r="R160" s="145"/>
      <c r="T160" s="146" t="s">
        <v>5</v>
      </c>
      <c r="U160" s="43" t="s">
        <v>39</v>
      </c>
      <c r="V160" s="147">
        <v>0</v>
      </c>
      <c r="W160" s="147">
        <f t="shared" si="11"/>
        <v>0</v>
      </c>
      <c r="X160" s="147">
        <v>0</v>
      </c>
      <c r="Y160" s="147">
        <f t="shared" si="12"/>
        <v>0</v>
      </c>
      <c r="Z160" s="147">
        <v>0</v>
      </c>
      <c r="AA160" s="148">
        <f t="shared" si="13"/>
        <v>0</v>
      </c>
      <c r="AR160" s="20" t="s">
        <v>135</v>
      </c>
      <c r="AT160" s="20" t="s">
        <v>131</v>
      </c>
      <c r="AU160" s="20" t="s">
        <v>95</v>
      </c>
      <c r="AY160" s="20" t="s">
        <v>130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20" t="s">
        <v>80</v>
      </c>
      <c r="BK160" s="149">
        <f t="shared" si="19"/>
        <v>0</v>
      </c>
      <c r="BL160" s="20" t="s">
        <v>135</v>
      </c>
      <c r="BM160" s="20" t="s">
        <v>238</v>
      </c>
    </row>
    <row r="161" spans="2:65" s="9" customFormat="1" ht="29.85" customHeight="1">
      <c r="B161" s="129"/>
      <c r="C161" s="130"/>
      <c r="D161" s="139" t="s">
        <v>111</v>
      </c>
      <c r="E161" s="139"/>
      <c r="F161" s="139"/>
      <c r="G161" s="139"/>
      <c r="H161" s="139"/>
      <c r="I161" s="139"/>
      <c r="J161" s="139"/>
      <c r="K161" s="139"/>
      <c r="L161" s="139"/>
      <c r="M161" s="139"/>
      <c r="N161" s="278">
        <f>BK161</f>
        <v>0</v>
      </c>
      <c r="O161" s="279"/>
      <c r="P161" s="279"/>
      <c r="Q161" s="279"/>
      <c r="R161" s="132"/>
      <c r="T161" s="133"/>
      <c r="U161" s="130"/>
      <c r="V161" s="130"/>
      <c r="W161" s="134">
        <f>SUM(W162:W179)</f>
        <v>0</v>
      </c>
      <c r="X161" s="130"/>
      <c r="Y161" s="134">
        <f>SUM(Y162:Y179)</f>
        <v>0</v>
      </c>
      <c r="Z161" s="130"/>
      <c r="AA161" s="135">
        <f>SUM(AA162:AA179)</f>
        <v>0</v>
      </c>
      <c r="AR161" s="136" t="s">
        <v>80</v>
      </c>
      <c r="AT161" s="137" t="s">
        <v>73</v>
      </c>
      <c r="AU161" s="137" t="s">
        <v>80</v>
      </c>
      <c r="AY161" s="136" t="s">
        <v>130</v>
      </c>
      <c r="BK161" s="138">
        <f>SUM(BK162:BK179)</f>
        <v>0</v>
      </c>
    </row>
    <row r="162" spans="2:65" s="1" customFormat="1" ht="31.5" customHeight="1">
      <c r="B162" s="140"/>
      <c r="C162" s="141">
        <v>29</v>
      </c>
      <c r="D162" s="141" t="s">
        <v>131</v>
      </c>
      <c r="E162" s="142" t="s">
        <v>240</v>
      </c>
      <c r="F162" s="260" t="s">
        <v>241</v>
      </c>
      <c r="G162" s="260"/>
      <c r="H162" s="260"/>
      <c r="I162" s="260"/>
      <c r="J162" s="143" t="s">
        <v>181</v>
      </c>
      <c r="K162" s="144">
        <v>1</v>
      </c>
      <c r="L162" s="261">
        <v>0</v>
      </c>
      <c r="M162" s="261"/>
      <c r="N162" s="280">
        <f>ROUND(L162*K162,2)</f>
        <v>0</v>
      </c>
      <c r="O162" s="280"/>
      <c r="P162" s="280"/>
      <c r="Q162" s="280"/>
      <c r="R162" s="145"/>
      <c r="T162" s="146" t="s">
        <v>5</v>
      </c>
      <c r="U162" s="43" t="s">
        <v>39</v>
      </c>
      <c r="V162" s="147">
        <v>0</v>
      </c>
      <c r="W162" s="147">
        <f>V162*K162</f>
        <v>0</v>
      </c>
      <c r="X162" s="147">
        <v>0</v>
      </c>
      <c r="Y162" s="147">
        <f>X162*K162</f>
        <v>0</v>
      </c>
      <c r="Z162" s="147">
        <v>0</v>
      </c>
      <c r="AA162" s="148">
        <f>Z162*K162</f>
        <v>0</v>
      </c>
      <c r="AR162" s="20" t="s">
        <v>135</v>
      </c>
      <c r="AT162" s="20" t="s">
        <v>131</v>
      </c>
      <c r="AU162" s="20" t="s">
        <v>95</v>
      </c>
      <c r="AY162" s="20" t="s">
        <v>130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0" t="s">
        <v>80</v>
      </c>
      <c r="BK162" s="149">
        <f>ROUND(L162*K162,2)</f>
        <v>0</v>
      </c>
      <c r="BL162" s="20" t="s">
        <v>135</v>
      </c>
      <c r="BM162" s="20" t="s">
        <v>242</v>
      </c>
    </row>
    <row r="163" spans="2:65" s="1" customFormat="1" ht="31.5" customHeight="1">
      <c r="B163" s="140"/>
      <c r="C163" s="141">
        <v>30</v>
      </c>
      <c r="D163" s="141" t="s">
        <v>131</v>
      </c>
      <c r="E163" s="142" t="s">
        <v>244</v>
      </c>
      <c r="F163" s="260" t="s">
        <v>245</v>
      </c>
      <c r="G163" s="260"/>
      <c r="H163" s="260"/>
      <c r="I163" s="260"/>
      <c r="J163" s="143" t="s">
        <v>181</v>
      </c>
      <c r="K163" s="144">
        <v>1</v>
      </c>
      <c r="L163" s="261">
        <v>0</v>
      </c>
      <c r="M163" s="261"/>
      <c r="N163" s="280">
        <f>ROUND(L163*K163,2)</f>
        <v>0</v>
      </c>
      <c r="O163" s="280"/>
      <c r="P163" s="280"/>
      <c r="Q163" s="280"/>
      <c r="R163" s="145"/>
      <c r="T163" s="146" t="s">
        <v>5</v>
      </c>
      <c r="U163" s="43" t="s">
        <v>39</v>
      </c>
      <c r="V163" s="147">
        <v>0</v>
      </c>
      <c r="W163" s="147">
        <f>V163*K163</f>
        <v>0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0" t="s">
        <v>135</v>
      </c>
      <c r="AT163" s="20" t="s">
        <v>131</v>
      </c>
      <c r="AU163" s="20" t="s">
        <v>95</v>
      </c>
      <c r="AY163" s="20" t="s">
        <v>130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0" t="s">
        <v>80</v>
      </c>
      <c r="BK163" s="149">
        <f>ROUND(L163*K163,2)</f>
        <v>0</v>
      </c>
      <c r="BL163" s="20" t="s">
        <v>135</v>
      </c>
      <c r="BM163" s="20" t="s">
        <v>246</v>
      </c>
    </row>
    <row r="164" spans="2:65" s="1" customFormat="1" ht="44.25" customHeight="1">
      <c r="B164" s="140"/>
      <c r="C164" s="141">
        <v>31</v>
      </c>
      <c r="D164" s="141" t="s">
        <v>131</v>
      </c>
      <c r="E164" s="142" t="s">
        <v>248</v>
      </c>
      <c r="F164" s="260" t="s">
        <v>249</v>
      </c>
      <c r="G164" s="260"/>
      <c r="H164" s="260"/>
      <c r="I164" s="260"/>
      <c r="J164" s="143" t="s">
        <v>181</v>
      </c>
      <c r="K164" s="144">
        <v>3</v>
      </c>
      <c r="L164" s="261">
        <v>0</v>
      </c>
      <c r="M164" s="261"/>
      <c r="N164" s="280">
        <f>ROUND(L164*K164,2)</f>
        <v>0</v>
      </c>
      <c r="O164" s="280"/>
      <c r="P164" s="280"/>
      <c r="Q164" s="280"/>
      <c r="R164" s="145"/>
      <c r="T164" s="146" t="s">
        <v>5</v>
      </c>
      <c r="U164" s="43" t="s">
        <v>39</v>
      </c>
      <c r="V164" s="147">
        <v>0</v>
      </c>
      <c r="W164" s="147">
        <f>V164*K164</f>
        <v>0</v>
      </c>
      <c r="X164" s="147">
        <v>0</v>
      </c>
      <c r="Y164" s="147">
        <f>X164*K164</f>
        <v>0</v>
      </c>
      <c r="Z164" s="147">
        <v>0</v>
      </c>
      <c r="AA164" s="148">
        <f>Z164*K164</f>
        <v>0</v>
      </c>
      <c r="AR164" s="20" t="s">
        <v>135</v>
      </c>
      <c r="AT164" s="20" t="s">
        <v>131</v>
      </c>
      <c r="AU164" s="20" t="s">
        <v>95</v>
      </c>
      <c r="AY164" s="20" t="s">
        <v>130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0" t="s">
        <v>80</v>
      </c>
      <c r="BK164" s="149">
        <f>ROUND(L164*K164,2)</f>
        <v>0</v>
      </c>
      <c r="BL164" s="20" t="s">
        <v>135</v>
      </c>
      <c r="BM164" s="20" t="s">
        <v>250</v>
      </c>
    </row>
    <row r="165" spans="2:65" s="1" customFormat="1" ht="31.5" customHeight="1">
      <c r="B165" s="140"/>
      <c r="C165" s="141">
        <v>32</v>
      </c>
      <c r="D165" s="141" t="s">
        <v>131</v>
      </c>
      <c r="E165" s="142" t="s">
        <v>252</v>
      </c>
      <c r="F165" s="260" t="s">
        <v>253</v>
      </c>
      <c r="G165" s="260"/>
      <c r="H165" s="260"/>
      <c r="I165" s="260"/>
      <c r="J165" s="143" t="s">
        <v>181</v>
      </c>
      <c r="K165" s="144">
        <v>75</v>
      </c>
      <c r="L165" s="261">
        <v>0</v>
      </c>
      <c r="M165" s="261"/>
      <c r="N165" s="280">
        <f>ROUND(L165*K165,2)</f>
        <v>0</v>
      </c>
      <c r="O165" s="280"/>
      <c r="P165" s="280"/>
      <c r="Q165" s="280"/>
      <c r="R165" s="145"/>
      <c r="T165" s="146" t="s">
        <v>5</v>
      </c>
      <c r="U165" s="43" t="s">
        <v>39</v>
      </c>
      <c r="V165" s="147">
        <v>0</v>
      </c>
      <c r="W165" s="147">
        <f>V165*K165</f>
        <v>0</v>
      </c>
      <c r="X165" s="147">
        <v>0</v>
      </c>
      <c r="Y165" s="147">
        <f>X165*K165</f>
        <v>0</v>
      </c>
      <c r="Z165" s="147">
        <v>0</v>
      </c>
      <c r="AA165" s="148">
        <f>Z165*K165</f>
        <v>0</v>
      </c>
      <c r="AR165" s="20" t="s">
        <v>135</v>
      </c>
      <c r="AT165" s="20" t="s">
        <v>131</v>
      </c>
      <c r="AU165" s="20" t="s">
        <v>95</v>
      </c>
      <c r="AY165" s="20" t="s">
        <v>130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0" t="s">
        <v>80</v>
      </c>
      <c r="BK165" s="149">
        <f>ROUND(L165*K165,2)</f>
        <v>0</v>
      </c>
      <c r="BL165" s="20" t="s">
        <v>135</v>
      </c>
      <c r="BM165" s="20" t="s">
        <v>254</v>
      </c>
    </row>
    <row r="166" spans="2:65" s="10" customFormat="1" ht="22.5" customHeight="1">
      <c r="B166" s="150"/>
      <c r="C166" s="151"/>
      <c r="D166" s="151"/>
      <c r="E166" s="152" t="s">
        <v>5</v>
      </c>
      <c r="F166" s="263" t="s">
        <v>255</v>
      </c>
      <c r="G166" s="264"/>
      <c r="H166" s="264"/>
      <c r="I166" s="264"/>
      <c r="J166" s="151"/>
      <c r="K166" s="153">
        <v>75</v>
      </c>
      <c r="L166" s="151"/>
      <c r="M166" s="151"/>
      <c r="N166" s="151"/>
      <c r="O166" s="151"/>
      <c r="P166" s="151"/>
      <c r="Q166" s="151"/>
      <c r="R166" s="154"/>
      <c r="T166" s="155"/>
      <c r="U166" s="151"/>
      <c r="V166" s="151"/>
      <c r="W166" s="151"/>
      <c r="X166" s="151"/>
      <c r="Y166" s="151"/>
      <c r="Z166" s="151"/>
      <c r="AA166" s="156"/>
      <c r="AT166" s="157" t="s">
        <v>137</v>
      </c>
      <c r="AU166" s="157" t="s">
        <v>95</v>
      </c>
      <c r="AV166" s="10" t="s">
        <v>95</v>
      </c>
      <c r="AW166" s="10" t="s">
        <v>32</v>
      </c>
      <c r="AX166" s="10" t="s">
        <v>74</v>
      </c>
      <c r="AY166" s="157" t="s">
        <v>130</v>
      </c>
    </row>
    <row r="167" spans="2:65" s="11" customFormat="1" ht="22.5" customHeight="1">
      <c r="B167" s="158"/>
      <c r="C167" s="159"/>
      <c r="D167" s="159"/>
      <c r="E167" s="160" t="s">
        <v>5</v>
      </c>
      <c r="F167" s="291" t="s">
        <v>141</v>
      </c>
      <c r="G167" s="275"/>
      <c r="H167" s="275"/>
      <c r="I167" s="275"/>
      <c r="J167" s="159"/>
      <c r="K167" s="161">
        <v>75</v>
      </c>
      <c r="L167" s="159"/>
      <c r="M167" s="159"/>
      <c r="N167" s="159"/>
      <c r="O167" s="159"/>
      <c r="P167" s="159"/>
      <c r="Q167" s="159"/>
      <c r="R167" s="162"/>
      <c r="T167" s="163"/>
      <c r="U167" s="159"/>
      <c r="V167" s="159"/>
      <c r="W167" s="159"/>
      <c r="X167" s="159"/>
      <c r="Y167" s="159"/>
      <c r="Z167" s="159"/>
      <c r="AA167" s="164"/>
      <c r="AT167" s="165" t="s">
        <v>137</v>
      </c>
      <c r="AU167" s="165" t="s">
        <v>95</v>
      </c>
      <c r="AV167" s="11" t="s">
        <v>135</v>
      </c>
      <c r="AW167" s="11" t="s">
        <v>32</v>
      </c>
      <c r="AX167" s="11" t="s">
        <v>80</v>
      </c>
      <c r="AY167" s="165" t="s">
        <v>130</v>
      </c>
    </row>
    <row r="168" spans="2:65" s="1" customFormat="1" ht="31.5" customHeight="1">
      <c r="B168" s="140"/>
      <c r="C168" s="166">
        <v>33</v>
      </c>
      <c r="D168" s="166" t="s">
        <v>151</v>
      </c>
      <c r="E168" s="167" t="s">
        <v>256</v>
      </c>
      <c r="F168" s="281" t="s">
        <v>257</v>
      </c>
      <c r="G168" s="281"/>
      <c r="H168" s="281"/>
      <c r="I168" s="281"/>
      <c r="J168" s="168" t="s">
        <v>181</v>
      </c>
      <c r="K168" s="169">
        <v>65</v>
      </c>
      <c r="L168" s="285">
        <v>0</v>
      </c>
      <c r="M168" s="285"/>
      <c r="N168" s="282">
        <f>ROUND(L168*K168,2)</f>
        <v>0</v>
      </c>
      <c r="O168" s="280"/>
      <c r="P168" s="280"/>
      <c r="Q168" s="280"/>
      <c r="R168" s="145"/>
      <c r="T168" s="146" t="s">
        <v>5</v>
      </c>
      <c r="U168" s="43" t="s">
        <v>39</v>
      </c>
      <c r="V168" s="147">
        <v>0</v>
      </c>
      <c r="W168" s="147">
        <f>V168*K168</f>
        <v>0</v>
      </c>
      <c r="X168" s="147">
        <v>0</v>
      </c>
      <c r="Y168" s="147">
        <f>X168*K168</f>
        <v>0</v>
      </c>
      <c r="Z168" s="147">
        <v>0</v>
      </c>
      <c r="AA168" s="148">
        <f>Z168*K168</f>
        <v>0</v>
      </c>
      <c r="AR168" s="20" t="s">
        <v>154</v>
      </c>
      <c r="AT168" s="20" t="s">
        <v>151</v>
      </c>
      <c r="AU168" s="20" t="s">
        <v>95</v>
      </c>
      <c r="AY168" s="20" t="s">
        <v>130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0" t="s">
        <v>80</v>
      </c>
      <c r="BK168" s="149">
        <f>ROUND(L168*K168,2)</f>
        <v>0</v>
      </c>
      <c r="BL168" s="20" t="s">
        <v>135</v>
      </c>
      <c r="BM168" s="20" t="s">
        <v>258</v>
      </c>
    </row>
    <row r="169" spans="2:65" s="1" customFormat="1" ht="31.5" customHeight="1">
      <c r="B169" s="140"/>
      <c r="C169" s="166">
        <v>34</v>
      </c>
      <c r="D169" s="166" t="s">
        <v>151</v>
      </c>
      <c r="E169" s="167" t="s">
        <v>260</v>
      </c>
      <c r="F169" s="281" t="s">
        <v>261</v>
      </c>
      <c r="G169" s="281"/>
      <c r="H169" s="281"/>
      <c r="I169" s="281"/>
      <c r="J169" s="168" t="s">
        <v>181</v>
      </c>
      <c r="K169" s="169">
        <v>10</v>
      </c>
      <c r="L169" s="285">
        <v>0</v>
      </c>
      <c r="M169" s="285"/>
      <c r="N169" s="282">
        <f>ROUND(L169*K169,2)</f>
        <v>0</v>
      </c>
      <c r="O169" s="280"/>
      <c r="P169" s="280"/>
      <c r="Q169" s="280"/>
      <c r="R169" s="145"/>
      <c r="T169" s="146" t="s">
        <v>5</v>
      </c>
      <c r="U169" s="43" t="s">
        <v>39</v>
      </c>
      <c r="V169" s="147">
        <v>0</v>
      </c>
      <c r="W169" s="147">
        <f>V169*K169</f>
        <v>0</v>
      </c>
      <c r="X169" s="147">
        <v>0</v>
      </c>
      <c r="Y169" s="147">
        <f>X169*K169</f>
        <v>0</v>
      </c>
      <c r="Z169" s="147">
        <v>0</v>
      </c>
      <c r="AA169" s="148">
        <f>Z169*K169</f>
        <v>0</v>
      </c>
      <c r="AR169" s="20" t="s">
        <v>154</v>
      </c>
      <c r="AT169" s="20" t="s">
        <v>151</v>
      </c>
      <c r="AU169" s="20" t="s">
        <v>95</v>
      </c>
      <c r="AY169" s="20" t="s">
        <v>130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0" t="s">
        <v>80</v>
      </c>
      <c r="BK169" s="149">
        <f>ROUND(L169*K169,2)</f>
        <v>0</v>
      </c>
      <c r="BL169" s="20" t="s">
        <v>135</v>
      </c>
      <c r="BM169" s="20" t="s">
        <v>262</v>
      </c>
    </row>
    <row r="170" spans="2:65" s="1" customFormat="1" ht="31.5" customHeight="1">
      <c r="B170" s="140"/>
      <c r="C170" s="166">
        <v>35</v>
      </c>
      <c r="D170" s="166" t="s">
        <v>151</v>
      </c>
      <c r="E170" s="167" t="s">
        <v>264</v>
      </c>
      <c r="F170" s="281" t="s">
        <v>265</v>
      </c>
      <c r="G170" s="281"/>
      <c r="H170" s="281"/>
      <c r="I170" s="281"/>
      <c r="J170" s="168" t="s">
        <v>181</v>
      </c>
      <c r="K170" s="169">
        <v>10</v>
      </c>
      <c r="L170" s="285">
        <v>0</v>
      </c>
      <c r="M170" s="285"/>
      <c r="N170" s="282">
        <f>ROUND(L170*K170,2)</f>
        <v>0</v>
      </c>
      <c r="O170" s="280"/>
      <c r="P170" s="280"/>
      <c r="Q170" s="280"/>
      <c r="R170" s="145"/>
      <c r="T170" s="146" t="s">
        <v>5</v>
      </c>
      <c r="U170" s="43" t="s">
        <v>39</v>
      </c>
      <c r="V170" s="147">
        <v>0</v>
      </c>
      <c r="W170" s="147">
        <f>V170*K170</f>
        <v>0</v>
      </c>
      <c r="X170" s="147">
        <v>0</v>
      </c>
      <c r="Y170" s="147">
        <f>X170*K170</f>
        <v>0</v>
      </c>
      <c r="Z170" s="147">
        <v>0</v>
      </c>
      <c r="AA170" s="148">
        <f>Z170*K170</f>
        <v>0</v>
      </c>
      <c r="AR170" s="20" t="s">
        <v>154</v>
      </c>
      <c r="AT170" s="20" t="s">
        <v>151</v>
      </c>
      <c r="AU170" s="20" t="s">
        <v>95</v>
      </c>
      <c r="AY170" s="20" t="s">
        <v>130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0" t="s">
        <v>80</v>
      </c>
      <c r="BK170" s="149">
        <f>ROUND(L170*K170,2)</f>
        <v>0</v>
      </c>
      <c r="BL170" s="20" t="s">
        <v>135</v>
      </c>
      <c r="BM170" s="20" t="s">
        <v>266</v>
      </c>
    </row>
    <row r="171" spans="2:65" s="1" customFormat="1" ht="31.5" customHeight="1">
      <c r="B171" s="140"/>
      <c r="C171" s="141">
        <v>36</v>
      </c>
      <c r="D171" s="141" t="s">
        <v>131</v>
      </c>
      <c r="E171" s="142" t="s">
        <v>268</v>
      </c>
      <c r="F171" s="260" t="s">
        <v>269</v>
      </c>
      <c r="G171" s="260"/>
      <c r="H171" s="260"/>
      <c r="I171" s="260"/>
      <c r="J171" s="143" t="s">
        <v>181</v>
      </c>
      <c r="K171" s="144">
        <v>250</v>
      </c>
      <c r="L171" s="261">
        <v>0</v>
      </c>
      <c r="M171" s="261"/>
      <c r="N171" s="280">
        <f>ROUND(L171*K171,2)</f>
        <v>0</v>
      </c>
      <c r="O171" s="280"/>
      <c r="P171" s="280"/>
      <c r="Q171" s="280"/>
      <c r="R171" s="145"/>
      <c r="T171" s="146" t="s">
        <v>5</v>
      </c>
      <c r="U171" s="43" t="s">
        <v>39</v>
      </c>
      <c r="V171" s="147">
        <v>0</v>
      </c>
      <c r="W171" s="147">
        <f>V171*K171</f>
        <v>0</v>
      </c>
      <c r="X171" s="147">
        <v>0</v>
      </c>
      <c r="Y171" s="147">
        <f>X171*K171</f>
        <v>0</v>
      </c>
      <c r="Z171" s="147">
        <v>0</v>
      </c>
      <c r="AA171" s="148">
        <f>Z171*K171</f>
        <v>0</v>
      </c>
      <c r="AR171" s="20" t="s">
        <v>135</v>
      </c>
      <c r="AT171" s="20" t="s">
        <v>131</v>
      </c>
      <c r="AU171" s="20" t="s">
        <v>95</v>
      </c>
      <c r="AY171" s="20" t="s">
        <v>130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0" t="s">
        <v>80</v>
      </c>
      <c r="BK171" s="149">
        <f>ROUND(L171*K171,2)</f>
        <v>0</v>
      </c>
      <c r="BL171" s="20" t="s">
        <v>135</v>
      </c>
      <c r="BM171" s="20" t="s">
        <v>270</v>
      </c>
    </row>
    <row r="172" spans="2:65" s="10" customFormat="1" ht="22.5" customHeight="1">
      <c r="B172" s="150"/>
      <c r="C172" s="151"/>
      <c r="D172" s="151"/>
      <c r="E172" s="152" t="s">
        <v>5</v>
      </c>
      <c r="F172" s="263" t="s">
        <v>271</v>
      </c>
      <c r="G172" s="264"/>
      <c r="H172" s="264"/>
      <c r="I172" s="264"/>
      <c r="J172" s="151"/>
      <c r="K172" s="153">
        <v>250</v>
      </c>
      <c r="L172" s="151"/>
      <c r="M172" s="151"/>
      <c r="N172" s="151"/>
      <c r="O172" s="151"/>
      <c r="P172" s="151"/>
      <c r="Q172" s="151"/>
      <c r="R172" s="154"/>
      <c r="T172" s="155"/>
      <c r="U172" s="151"/>
      <c r="V172" s="151"/>
      <c r="W172" s="151"/>
      <c r="X172" s="151"/>
      <c r="Y172" s="151"/>
      <c r="Z172" s="151"/>
      <c r="AA172" s="156"/>
      <c r="AT172" s="157" t="s">
        <v>137</v>
      </c>
      <c r="AU172" s="157" t="s">
        <v>95</v>
      </c>
      <c r="AV172" s="10" t="s">
        <v>95</v>
      </c>
      <c r="AW172" s="10" t="s">
        <v>32</v>
      </c>
      <c r="AX172" s="10" t="s">
        <v>74</v>
      </c>
      <c r="AY172" s="157" t="s">
        <v>130</v>
      </c>
    </row>
    <row r="173" spans="2:65" s="11" customFormat="1" ht="22.5" customHeight="1">
      <c r="B173" s="158"/>
      <c r="C173" s="159"/>
      <c r="D173" s="159"/>
      <c r="E173" s="160" t="s">
        <v>5</v>
      </c>
      <c r="F173" s="291" t="s">
        <v>141</v>
      </c>
      <c r="G173" s="275"/>
      <c r="H173" s="275"/>
      <c r="I173" s="275"/>
      <c r="J173" s="159"/>
      <c r="K173" s="161">
        <v>250</v>
      </c>
      <c r="L173" s="159"/>
      <c r="M173" s="159"/>
      <c r="N173" s="159"/>
      <c r="O173" s="159"/>
      <c r="P173" s="159"/>
      <c r="Q173" s="159"/>
      <c r="R173" s="162"/>
      <c r="T173" s="163"/>
      <c r="U173" s="159"/>
      <c r="V173" s="159"/>
      <c r="W173" s="159"/>
      <c r="X173" s="159"/>
      <c r="Y173" s="159"/>
      <c r="Z173" s="159"/>
      <c r="AA173" s="164"/>
      <c r="AT173" s="165" t="s">
        <v>137</v>
      </c>
      <c r="AU173" s="165" t="s">
        <v>95</v>
      </c>
      <c r="AV173" s="11" t="s">
        <v>135</v>
      </c>
      <c r="AW173" s="11" t="s">
        <v>32</v>
      </c>
      <c r="AX173" s="11" t="s">
        <v>80</v>
      </c>
      <c r="AY173" s="165" t="s">
        <v>130</v>
      </c>
    </row>
    <row r="174" spans="2:65" s="1" customFormat="1" ht="82.5" customHeight="1">
      <c r="B174" s="140"/>
      <c r="C174" s="166" t="s">
        <v>272</v>
      </c>
      <c r="D174" s="166" t="s">
        <v>151</v>
      </c>
      <c r="E174" s="167" t="s">
        <v>273</v>
      </c>
      <c r="F174" s="281" t="s">
        <v>274</v>
      </c>
      <c r="G174" s="281"/>
      <c r="H174" s="281"/>
      <c r="I174" s="281"/>
      <c r="J174" s="168" t="s">
        <v>181</v>
      </c>
      <c r="K174" s="169">
        <v>125</v>
      </c>
      <c r="L174" s="285">
        <v>0</v>
      </c>
      <c r="M174" s="285"/>
      <c r="N174" s="282">
        <f t="shared" ref="N174:N179" si="20">ROUND(L174*K174,2)</f>
        <v>0</v>
      </c>
      <c r="O174" s="280"/>
      <c r="P174" s="280"/>
      <c r="Q174" s="280"/>
      <c r="R174" s="145"/>
      <c r="T174" s="146" t="s">
        <v>5</v>
      </c>
      <c r="U174" s="43" t="s">
        <v>39</v>
      </c>
      <c r="V174" s="147">
        <v>0</v>
      </c>
      <c r="W174" s="147">
        <f t="shared" ref="W174:W179" si="21">V174*K174</f>
        <v>0</v>
      </c>
      <c r="X174" s="147">
        <v>0</v>
      </c>
      <c r="Y174" s="147">
        <f t="shared" ref="Y174:Y179" si="22">X174*K174</f>
        <v>0</v>
      </c>
      <c r="Z174" s="147">
        <v>0</v>
      </c>
      <c r="AA174" s="148">
        <f t="shared" ref="AA174:AA179" si="23">Z174*K174</f>
        <v>0</v>
      </c>
      <c r="AR174" s="20" t="s">
        <v>154</v>
      </c>
      <c r="AT174" s="20" t="s">
        <v>151</v>
      </c>
      <c r="AU174" s="20" t="s">
        <v>95</v>
      </c>
      <c r="AY174" s="20" t="s">
        <v>130</v>
      </c>
      <c r="BE174" s="149">
        <f t="shared" ref="BE174:BE179" si="24">IF(U174="základní",N174,0)</f>
        <v>0</v>
      </c>
      <c r="BF174" s="149">
        <f t="shared" ref="BF174:BF179" si="25">IF(U174="snížená",N174,0)</f>
        <v>0</v>
      </c>
      <c r="BG174" s="149">
        <f t="shared" ref="BG174:BG179" si="26">IF(U174="zákl. přenesená",N174,0)</f>
        <v>0</v>
      </c>
      <c r="BH174" s="149">
        <f t="shared" ref="BH174:BH179" si="27">IF(U174="sníž. přenesená",N174,0)</f>
        <v>0</v>
      </c>
      <c r="BI174" s="149">
        <f t="shared" ref="BI174:BI179" si="28">IF(U174="nulová",N174,0)</f>
        <v>0</v>
      </c>
      <c r="BJ174" s="20" t="s">
        <v>80</v>
      </c>
      <c r="BK174" s="149">
        <f t="shared" ref="BK174:BK179" si="29">ROUND(L174*K174,2)</f>
        <v>0</v>
      </c>
      <c r="BL174" s="20" t="s">
        <v>135</v>
      </c>
      <c r="BM174" s="20" t="s">
        <v>275</v>
      </c>
    </row>
    <row r="175" spans="2:65" s="1" customFormat="1" ht="31.5" customHeight="1">
      <c r="B175" s="140"/>
      <c r="C175" s="166">
        <v>38</v>
      </c>
      <c r="D175" s="166" t="s">
        <v>151</v>
      </c>
      <c r="E175" s="167" t="s">
        <v>276</v>
      </c>
      <c r="F175" s="281" t="s">
        <v>277</v>
      </c>
      <c r="G175" s="281"/>
      <c r="H175" s="281"/>
      <c r="I175" s="281"/>
      <c r="J175" s="168" t="s">
        <v>181</v>
      </c>
      <c r="K175" s="169">
        <v>125</v>
      </c>
      <c r="L175" s="285">
        <v>0</v>
      </c>
      <c r="M175" s="285"/>
      <c r="N175" s="282">
        <f t="shared" si="20"/>
        <v>0</v>
      </c>
      <c r="O175" s="280"/>
      <c r="P175" s="280"/>
      <c r="Q175" s="280"/>
      <c r="R175" s="145"/>
      <c r="T175" s="146" t="s">
        <v>5</v>
      </c>
      <c r="U175" s="43" t="s">
        <v>39</v>
      </c>
      <c r="V175" s="147">
        <v>0</v>
      </c>
      <c r="W175" s="147">
        <f t="shared" si="21"/>
        <v>0</v>
      </c>
      <c r="X175" s="147">
        <v>0</v>
      </c>
      <c r="Y175" s="147">
        <f t="shared" si="22"/>
        <v>0</v>
      </c>
      <c r="Z175" s="147">
        <v>0</v>
      </c>
      <c r="AA175" s="148">
        <f t="shared" si="23"/>
        <v>0</v>
      </c>
      <c r="AR175" s="20" t="s">
        <v>154</v>
      </c>
      <c r="AT175" s="20" t="s">
        <v>151</v>
      </c>
      <c r="AU175" s="20" t="s">
        <v>95</v>
      </c>
      <c r="AY175" s="20" t="s">
        <v>130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20" t="s">
        <v>80</v>
      </c>
      <c r="BK175" s="149">
        <f t="shared" si="29"/>
        <v>0</v>
      </c>
      <c r="BL175" s="20" t="s">
        <v>135</v>
      </c>
      <c r="BM175" s="20" t="s">
        <v>278</v>
      </c>
    </row>
    <row r="176" spans="2:65" s="1" customFormat="1" ht="31.5" customHeight="1">
      <c r="B176" s="140"/>
      <c r="C176" s="166">
        <v>39</v>
      </c>
      <c r="D176" s="166" t="s">
        <v>151</v>
      </c>
      <c r="E176" s="167" t="s">
        <v>280</v>
      </c>
      <c r="F176" s="281" t="s">
        <v>281</v>
      </c>
      <c r="G176" s="281"/>
      <c r="H176" s="281"/>
      <c r="I176" s="281"/>
      <c r="J176" s="168" t="s">
        <v>181</v>
      </c>
      <c r="K176" s="169">
        <v>2</v>
      </c>
      <c r="L176" s="285">
        <v>0</v>
      </c>
      <c r="M176" s="285"/>
      <c r="N176" s="282">
        <f t="shared" si="20"/>
        <v>0</v>
      </c>
      <c r="O176" s="280"/>
      <c r="P176" s="280"/>
      <c r="Q176" s="280"/>
      <c r="R176" s="145"/>
      <c r="T176" s="146" t="s">
        <v>5</v>
      </c>
      <c r="U176" s="43" t="s">
        <v>39</v>
      </c>
      <c r="V176" s="147">
        <v>0</v>
      </c>
      <c r="W176" s="147">
        <f t="shared" si="21"/>
        <v>0</v>
      </c>
      <c r="X176" s="147">
        <v>0</v>
      </c>
      <c r="Y176" s="147">
        <f t="shared" si="22"/>
        <v>0</v>
      </c>
      <c r="Z176" s="147">
        <v>0</v>
      </c>
      <c r="AA176" s="148">
        <f t="shared" si="23"/>
        <v>0</v>
      </c>
      <c r="AR176" s="20" t="s">
        <v>154</v>
      </c>
      <c r="AT176" s="20" t="s">
        <v>151</v>
      </c>
      <c r="AU176" s="20" t="s">
        <v>95</v>
      </c>
      <c r="AY176" s="20" t="s">
        <v>130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20" t="s">
        <v>80</v>
      </c>
      <c r="BK176" s="149">
        <f t="shared" si="29"/>
        <v>0</v>
      </c>
      <c r="BL176" s="20" t="s">
        <v>135</v>
      </c>
      <c r="BM176" s="20" t="s">
        <v>282</v>
      </c>
    </row>
    <row r="177" spans="2:65" s="1" customFormat="1" ht="82.5" customHeight="1">
      <c r="B177" s="140"/>
      <c r="C177" s="166">
        <v>40</v>
      </c>
      <c r="D177" s="166" t="s">
        <v>151</v>
      </c>
      <c r="E177" s="167" t="s">
        <v>283</v>
      </c>
      <c r="F177" s="281" t="s">
        <v>284</v>
      </c>
      <c r="G177" s="281"/>
      <c r="H177" s="281"/>
      <c r="I177" s="281"/>
      <c r="J177" s="168" t="s">
        <v>181</v>
      </c>
      <c r="K177" s="169">
        <v>125</v>
      </c>
      <c r="L177" s="285">
        <v>0</v>
      </c>
      <c r="M177" s="285"/>
      <c r="N177" s="282">
        <f t="shared" si="20"/>
        <v>0</v>
      </c>
      <c r="O177" s="280"/>
      <c r="P177" s="280"/>
      <c r="Q177" s="280"/>
      <c r="R177" s="145"/>
      <c r="T177" s="146" t="s">
        <v>5</v>
      </c>
      <c r="U177" s="43" t="s">
        <v>39</v>
      </c>
      <c r="V177" s="147">
        <v>0</v>
      </c>
      <c r="W177" s="147">
        <f t="shared" si="21"/>
        <v>0</v>
      </c>
      <c r="X177" s="147">
        <v>0</v>
      </c>
      <c r="Y177" s="147">
        <f t="shared" si="22"/>
        <v>0</v>
      </c>
      <c r="Z177" s="147">
        <v>0</v>
      </c>
      <c r="AA177" s="148">
        <f t="shared" si="23"/>
        <v>0</v>
      </c>
      <c r="AR177" s="20" t="s">
        <v>154</v>
      </c>
      <c r="AT177" s="20" t="s">
        <v>151</v>
      </c>
      <c r="AU177" s="20" t="s">
        <v>95</v>
      </c>
      <c r="AY177" s="20" t="s">
        <v>130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20" t="s">
        <v>80</v>
      </c>
      <c r="BK177" s="149">
        <f t="shared" si="29"/>
        <v>0</v>
      </c>
      <c r="BL177" s="20" t="s">
        <v>135</v>
      </c>
      <c r="BM177" s="20" t="s">
        <v>285</v>
      </c>
    </row>
    <row r="178" spans="2:65" s="1" customFormat="1" ht="22.5" customHeight="1">
      <c r="B178" s="140"/>
      <c r="C178" s="141">
        <v>41</v>
      </c>
      <c r="D178" s="141" t="s">
        <v>131</v>
      </c>
      <c r="E178" s="142" t="s">
        <v>286</v>
      </c>
      <c r="F178" s="260" t="s">
        <v>287</v>
      </c>
      <c r="G178" s="260"/>
      <c r="H178" s="260"/>
      <c r="I178" s="260"/>
      <c r="J178" s="143" t="s">
        <v>181</v>
      </c>
      <c r="K178" s="144">
        <v>10</v>
      </c>
      <c r="L178" s="261">
        <v>0</v>
      </c>
      <c r="M178" s="261"/>
      <c r="N178" s="280">
        <f t="shared" si="20"/>
        <v>0</v>
      </c>
      <c r="O178" s="280"/>
      <c r="P178" s="280"/>
      <c r="Q178" s="280"/>
      <c r="R178" s="145"/>
      <c r="T178" s="146" t="s">
        <v>5</v>
      </c>
      <c r="U178" s="43" t="s">
        <v>39</v>
      </c>
      <c r="V178" s="147">
        <v>0</v>
      </c>
      <c r="W178" s="147">
        <f t="shared" si="21"/>
        <v>0</v>
      </c>
      <c r="X178" s="147">
        <v>0</v>
      </c>
      <c r="Y178" s="147">
        <f t="shared" si="22"/>
        <v>0</v>
      </c>
      <c r="Z178" s="147">
        <v>0</v>
      </c>
      <c r="AA178" s="148">
        <f t="shared" si="23"/>
        <v>0</v>
      </c>
      <c r="AR178" s="20" t="s">
        <v>135</v>
      </c>
      <c r="AT178" s="20" t="s">
        <v>131</v>
      </c>
      <c r="AU178" s="20" t="s">
        <v>95</v>
      </c>
      <c r="AY178" s="20" t="s">
        <v>130</v>
      </c>
      <c r="BE178" s="149">
        <f t="shared" si="24"/>
        <v>0</v>
      </c>
      <c r="BF178" s="149">
        <f t="shared" si="25"/>
        <v>0</v>
      </c>
      <c r="BG178" s="149">
        <f t="shared" si="26"/>
        <v>0</v>
      </c>
      <c r="BH178" s="149">
        <f t="shared" si="27"/>
        <v>0</v>
      </c>
      <c r="BI178" s="149">
        <f t="shared" si="28"/>
        <v>0</v>
      </c>
      <c r="BJ178" s="20" t="s">
        <v>80</v>
      </c>
      <c r="BK178" s="149">
        <f t="shared" si="29"/>
        <v>0</v>
      </c>
      <c r="BL178" s="20" t="s">
        <v>135</v>
      </c>
      <c r="BM178" s="20" t="s">
        <v>288</v>
      </c>
    </row>
    <row r="179" spans="2:65" s="1" customFormat="1" ht="57" customHeight="1">
      <c r="B179" s="140"/>
      <c r="C179" s="141">
        <v>42</v>
      </c>
      <c r="D179" s="141" t="s">
        <v>131</v>
      </c>
      <c r="E179" s="142" t="s">
        <v>289</v>
      </c>
      <c r="F179" s="260" t="s">
        <v>290</v>
      </c>
      <c r="G179" s="260"/>
      <c r="H179" s="260"/>
      <c r="I179" s="260"/>
      <c r="J179" s="143" t="s">
        <v>185</v>
      </c>
      <c r="K179" s="144">
        <v>0.23200000000000001</v>
      </c>
      <c r="L179" s="261">
        <v>0</v>
      </c>
      <c r="M179" s="261"/>
      <c r="N179" s="280">
        <f t="shared" si="20"/>
        <v>0</v>
      </c>
      <c r="O179" s="280"/>
      <c r="P179" s="280"/>
      <c r="Q179" s="280"/>
      <c r="R179" s="145"/>
      <c r="T179" s="146" t="s">
        <v>5</v>
      </c>
      <c r="U179" s="43" t="s">
        <v>39</v>
      </c>
      <c r="V179" s="147">
        <v>0</v>
      </c>
      <c r="W179" s="147">
        <f t="shared" si="21"/>
        <v>0</v>
      </c>
      <c r="X179" s="147">
        <v>0</v>
      </c>
      <c r="Y179" s="147">
        <f t="shared" si="22"/>
        <v>0</v>
      </c>
      <c r="Z179" s="147">
        <v>0</v>
      </c>
      <c r="AA179" s="148">
        <f t="shared" si="23"/>
        <v>0</v>
      </c>
      <c r="AR179" s="20" t="s">
        <v>135</v>
      </c>
      <c r="AT179" s="20" t="s">
        <v>131</v>
      </c>
      <c r="AU179" s="20" t="s">
        <v>95</v>
      </c>
      <c r="AY179" s="20" t="s">
        <v>130</v>
      </c>
      <c r="BE179" s="149">
        <f t="shared" si="24"/>
        <v>0</v>
      </c>
      <c r="BF179" s="149">
        <f t="shared" si="25"/>
        <v>0</v>
      </c>
      <c r="BG179" s="149">
        <f t="shared" si="26"/>
        <v>0</v>
      </c>
      <c r="BH179" s="149">
        <f t="shared" si="27"/>
        <v>0</v>
      </c>
      <c r="BI179" s="149">
        <f t="shared" si="28"/>
        <v>0</v>
      </c>
      <c r="BJ179" s="20" t="s">
        <v>80</v>
      </c>
      <c r="BK179" s="149">
        <f t="shared" si="29"/>
        <v>0</v>
      </c>
      <c r="BL179" s="20" t="s">
        <v>135</v>
      </c>
      <c r="BM179" s="20" t="s">
        <v>291</v>
      </c>
    </row>
    <row r="180" spans="2:65" s="9" customFormat="1" ht="29.85" customHeight="1">
      <c r="B180" s="129"/>
      <c r="C180" s="130"/>
      <c r="D180" s="139" t="s">
        <v>112</v>
      </c>
      <c r="E180" s="139"/>
      <c r="F180" s="139"/>
      <c r="G180" s="139"/>
      <c r="H180" s="139"/>
      <c r="I180" s="139"/>
      <c r="J180" s="139"/>
      <c r="K180" s="139"/>
      <c r="L180" s="139"/>
      <c r="M180" s="139"/>
      <c r="N180" s="278">
        <f>BK180</f>
        <v>0</v>
      </c>
      <c r="O180" s="279"/>
      <c r="P180" s="279"/>
      <c r="Q180" s="279"/>
      <c r="R180" s="132"/>
      <c r="T180" s="133"/>
      <c r="U180" s="130"/>
      <c r="V180" s="130"/>
      <c r="W180" s="134">
        <f>SUM(W181:W223)</f>
        <v>0</v>
      </c>
      <c r="X180" s="130"/>
      <c r="Y180" s="134">
        <f>SUM(Y181:Y223)</f>
        <v>0</v>
      </c>
      <c r="Z180" s="130"/>
      <c r="AA180" s="135">
        <f>SUM(AA181:AA223)</f>
        <v>0</v>
      </c>
      <c r="AR180" s="136" t="s">
        <v>80</v>
      </c>
      <c r="AT180" s="137" t="s">
        <v>73</v>
      </c>
      <c r="AU180" s="137" t="s">
        <v>80</v>
      </c>
      <c r="AY180" s="136" t="s">
        <v>130</v>
      </c>
      <c r="BK180" s="138">
        <f>SUM(BK181:BK223)</f>
        <v>0</v>
      </c>
    </row>
    <row r="181" spans="2:65" s="1" customFormat="1" ht="31.5" customHeight="1">
      <c r="B181" s="140"/>
      <c r="C181" s="141">
        <v>43</v>
      </c>
      <c r="D181" s="141" t="s">
        <v>131</v>
      </c>
      <c r="E181" s="142" t="s">
        <v>292</v>
      </c>
      <c r="F181" s="260" t="s">
        <v>293</v>
      </c>
      <c r="G181" s="260"/>
      <c r="H181" s="260"/>
      <c r="I181" s="260"/>
      <c r="J181" s="143" t="s">
        <v>181</v>
      </c>
      <c r="K181" s="144">
        <v>12</v>
      </c>
      <c r="L181" s="261">
        <v>0</v>
      </c>
      <c r="M181" s="261"/>
      <c r="N181" s="280">
        <f>ROUND(L181*K181,2)</f>
        <v>0</v>
      </c>
      <c r="O181" s="280"/>
      <c r="P181" s="280"/>
      <c r="Q181" s="280"/>
      <c r="R181" s="145"/>
      <c r="T181" s="146" t="s">
        <v>5</v>
      </c>
      <c r="U181" s="43" t="s">
        <v>39</v>
      </c>
      <c r="V181" s="147">
        <v>0</v>
      </c>
      <c r="W181" s="147">
        <f>V181*K181</f>
        <v>0</v>
      </c>
      <c r="X181" s="147">
        <v>0</v>
      </c>
      <c r="Y181" s="147">
        <f>X181*K181</f>
        <v>0</v>
      </c>
      <c r="Z181" s="147">
        <v>0</v>
      </c>
      <c r="AA181" s="148">
        <f>Z181*K181</f>
        <v>0</v>
      </c>
      <c r="AR181" s="20" t="s">
        <v>135</v>
      </c>
      <c r="AT181" s="20" t="s">
        <v>131</v>
      </c>
      <c r="AU181" s="20" t="s">
        <v>95</v>
      </c>
      <c r="AY181" s="20" t="s">
        <v>130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0" t="s">
        <v>80</v>
      </c>
      <c r="BK181" s="149">
        <f>ROUND(L181*K181,2)</f>
        <v>0</v>
      </c>
      <c r="BL181" s="20" t="s">
        <v>135</v>
      </c>
      <c r="BM181" s="20" t="s">
        <v>294</v>
      </c>
    </row>
    <row r="182" spans="2:65" s="10" customFormat="1" ht="22.5" customHeight="1">
      <c r="B182" s="150"/>
      <c r="C182" s="151"/>
      <c r="D182" s="151"/>
      <c r="E182" s="152" t="s">
        <v>5</v>
      </c>
      <c r="F182" s="263" t="s">
        <v>295</v>
      </c>
      <c r="G182" s="264"/>
      <c r="H182" s="264"/>
      <c r="I182" s="264"/>
      <c r="J182" s="151"/>
      <c r="K182" s="153">
        <v>12</v>
      </c>
      <c r="L182" s="151"/>
      <c r="M182" s="151"/>
      <c r="N182" s="151"/>
      <c r="O182" s="151"/>
      <c r="P182" s="151"/>
      <c r="Q182" s="151"/>
      <c r="R182" s="154"/>
      <c r="T182" s="155"/>
      <c r="U182" s="151"/>
      <c r="V182" s="151"/>
      <c r="W182" s="151"/>
      <c r="X182" s="151"/>
      <c r="Y182" s="151"/>
      <c r="Z182" s="151"/>
      <c r="AA182" s="156"/>
      <c r="AT182" s="157" t="s">
        <v>137</v>
      </c>
      <c r="AU182" s="157" t="s">
        <v>95</v>
      </c>
      <c r="AV182" s="10" t="s">
        <v>95</v>
      </c>
      <c r="AW182" s="10" t="s">
        <v>32</v>
      </c>
      <c r="AX182" s="10" t="s">
        <v>74</v>
      </c>
      <c r="AY182" s="157" t="s">
        <v>130</v>
      </c>
    </row>
    <row r="183" spans="2:65" s="11" customFormat="1" ht="22.5" customHeight="1">
      <c r="B183" s="158"/>
      <c r="C183" s="159"/>
      <c r="D183" s="159"/>
      <c r="E183" s="160" t="s">
        <v>5</v>
      </c>
      <c r="F183" s="291" t="s">
        <v>141</v>
      </c>
      <c r="G183" s="275"/>
      <c r="H183" s="275"/>
      <c r="I183" s="275"/>
      <c r="J183" s="159"/>
      <c r="K183" s="161">
        <v>12</v>
      </c>
      <c r="L183" s="159"/>
      <c r="M183" s="159"/>
      <c r="N183" s="159"/>
      <c r="O183" s="159"/>
      <c r="P183" s="159"/>
      <c r="Q183" s="159"/>
      <c r="R183" s="162"/>
      <c r="T183" s="163"/>
      <c r="U183" s="159"/>
      <c r="V183" s="159"/>
      <c r="W183" s="159"/>
      <c r="X183" s="159"/>
      <c r="Y183" s="159"/>
      <c r="Z183" s="159"/>
      <c r="AA183" s="164"/>
      <c r="AT183" s="165" t="s">
        <v>137</v>
      </c>
      <c r="AU183" s="165" t="s">
        <v>95</v>
      </c>
      <c r="AV183" s="11" t="s">
        <v>135</v>
      </c>
      <c r="AW183" s="11" t="s">
        <v>32</v>
      </c>
      <c r="AX183" s="11" t="s">
        <v>80</v>
      </c>
      <c r="AY183" s="165" t="s">
        <v>130</v>
      </c>
    </row>
    <row r="184" spans="2:65" s="1" customFormat="1" ht="31.5" customHeight="1">
      <c r="B184" s="140"/>
      <c r="C184" s="141">
        <v>44</v>
      </c>
      <c r="D184" s="141" t="s">
        <v>131</v>
      </c>
      <c r="E184" s="142" t="s">
        <v>296</v>
      </c>
      <c r="F184" s="260" t="s">
        <v>297</v>
      </c>
      <c r="G184" s="260"/>
      <c r="H184" s="260"/>
      <c r="I184" s="260"/>
      <c r="J184" s="143" t="s">
        <v>181</v>
      </c>
      <c r="K184" s="144">
        <v>1</v>
      </c>
      <c r="L184" s="261">
        <v>0</v>
      </c>
      <c r="M184" s="261"/>
      <c r="N184" s="280">
        <f t="shared" ref="N184:N191" si="30">ROUND(L184*K184,2)</f>
        <v>0</v>
      </c>
      <c r="O184" s="280"/>
      <c r="P184" s="280"/>
      <c r="Q184" s="280"/>
      <c r="R184" s="145"/>
      <c r="T184" s="146" t="s">
        <v>5</v>
      </c>
      <c r="U184" s="43" t="s">
        <v>39</v>
      </c>
      <c r="V184" s="147">
        <v>0</v>
      </c>
      <c r="W184" s="147">
        <f t="shared" ref="W184:W191" si="31">V184*K184</f>
        <v>0</v>
      </c>
      <c r="X184" s="147">
        <v>0</v>
      </c>
      <c r="Y184" s="147">
        <f t="shared" ref="Y184:Y191" si="32">X184*K184</f>
        <v>0</v>
      </c>
      <c r="Z184" s="147">
        <v>0</v>
      </c>
      <c r="AA184" s="148">
        <f t="shared" ref="AA184:AA191" si="33">Z184*K184</f>
        <v>0</v>
      </c>
      <c r="AR184" s="20" t="s">
        <v>135</v>
      </c>
      <c r="AT184" s="20" t="s">
        <v>131</v>
      </c>
      <c r="AU184" s="20" t="s">
        <v>95</v>
      </c>
      <c r="AY184" s="20" t="s">
        <v>130</v>
      </c>
      <c r="BE184" s="149">
        <f t="shared" ref="BE184:BE191" si="34">IF(U184="základní",N184,0)</f>
        <v>0</v>
      </c>
      <c r="BF184" s="149">
        <f t="shared" ref="BF184:BF191" si="35">IF(U184="snížená",N184,0)</f>
        <v>0</v>
      </c>
      <c r="BG184" s="149">
        <f t="shared" ref="BG184:BG191" si="36">IF(U184="zákl. přenesená",N184,0)</f>
        <v>0</v>
      </c>
      <c r="BH184" s="149">
        <f t="shared" ref="BH184:BH191" si="37">IF(U184="sníž. přenesená",N184,0)</f>
        <v>0</v>
      </c>
      <c r="BI184" s="149">
        <f t="shared" ref="BI184:BI191" si="38">IF(U184="nulová",N184,0)</f>
        <v>0</v>
      </c>
      <c r="BJ184" s="20" t="s">
        <v>80</v>
      </c>
      <c r="BK184" s="149">
        <f t="shared" ref="BK184:BK191" si="39">ROUND(L184*K184,2)</f>
        <v>0</v>
      </c>
      <c r="BL184" s="20" t="s">
        <v>135</v>
      </c>
      <c r="BM184" s="20" t="s">
        <v>298</v>
      </c>
    </row>
    <row r="185" spans="2:65" s="1" customFormat="1" ht="31.5" customHeight="1">
      <c r="B185" s="140"/>
      <c r="C185" s="166">
        <v>45</v>
      </c>
      <c r="D185" s="166" t="s">
        <v>151</v>
      </c>
      <c r="E185" s="167" t="s">
        <v>299</v>
      </c>
      <c r="F185" s="281" t="s">
        <v>300</v>
      </c>
      <c r="G185" s="281"/>
      <c r="H185" s="281"/>
      <c r="I185" s="281"/>
      <c r="J185" s="168" t="s">
        <v>181</v>
      </c>
      <c r="K185" s="169">
        <v>1</v>
      </c>
      <c r="L185" s="285">
        <v>0</v>
      </c>
      <c r="M185" s="285"/>
      <c r="N185" s="282">
        <f t="shared" si="30"/>
        <v>0</v>
      </c>
      <c r="O185" s="280"/>
      <c r="P185" s="280"/>
      <c r="Q185" s="280"/>
      <c r="R185" s="145"/>
      <c r="T185" s="146" t="s">
        <v>5</v>
      </c>
      <c r="U185" s="43" t="s">
        <v>39</v>
      </c>
      <c r="V185" s="147">
        <v>0</v>
      </c>
      <c r="W185" s="147">
        <f t="shared" si="31"/>
        <v>0</v>
      </c>
      <c r="X185" s="147">
        <v>0</v>
      </c>
      <c r="Y185" s="147">
        <f t="shared" si="32"/>
        <v>0</v>
      </c>
      <c r="Z185" s="147">
        <v>0</v>
      </c>
      <c r="AA185" s="148">
        <f t="shared" si="33"/>
        <v>0</v>
      </c>
      <c r="AR185" s="20" t="s">
        <v>154</v>
      </c>
      <c r="AT185" s="20" t="s">
        <v>151</v>
      </c>
      <c r="AU185" s="20" t="s">
        <v>95</v>
      </c>
      <c r="AY185" s="20" t="s">
        <v>130</v>
      </c>
      <c r="BE185" s="149">
        <f t="shared" si="34"/>
        <v>0</v>
      </c>
      <c r="BF185" s="149">
        <f t="shared" si="35"/>
        <v>0</v>
      </c>
      <c r="BG185" s="149">
        <f t="shared" si="36"/>
        <v>0</v>
      </c>
      <c r="BH185" s="149">
        <f t="shared" si="37"/>
        <v>0</v>
      </c>
      <c r="BI185" s="149">
        <f t="shared" si="38"/>
        <v>0</v>
      </c>
      <c r="BJ185" s="20" t="s">
        <v>80</v>
      </c>
      <c r="BK185" s="149">
        <f t="shared" si="39"/>
        <v>0</v>
      </c>
      <c r="BL185" s="20" t="s">
        <v>135</v>
      </c>
      <c r="BM185" s="20" t="s">
        <v>301</v>
      </c>
    </row>
    <row r="186" spans="2:65" s="1" customFormat="1" ht="31.5" customHeight="1">
      <c r="B186" s="140"/>
      <c r="C186" s="166">
        <v>46</v>
      </c>
      <c r="D186" s="166" t="s">
        <v>151</v>
      </c>
      <c r="E186" s="167" t="s">
        <v>303</v>
      </c>
      <c r="F186" s="281" t="s">
        <v>304</v>
      </c>
      <c r="G186" s="281"/>
      <c r="H186" s="281"/>
      <c r="I186" s="281"/>
      <c r="J186" s="168" t="s">
        <v>181</v>
      </c>
      <c r="K186" s="169">
        <v>1</v>
      </c>
      <c r="L186" s="285">
        <v>0</v>
      </c>
      <c r="M186" s="285"/>
      <c r="N186" s="282">
        <f t="shared" si="30"/>
        <v>0</v>
      </c>
      <c r="O186" s="280"/>
      <c r="P186" s="280"/>
      <c r="Q186" s="280"/>
      <c r="R186" s="145"/>
      <c r="T186" s="146" t="s">
        <v>5</v>
      </c>
      <c r="U186" s="43" t="s">
        <v>39</v>
      </c>
      <c r="V186" s="147">
        <v>0</v>
      </c>
      <c r="W186" s="147">
        <f t="shared" si="31"/>
        <v>0</v>
      </c>
      <c r="X186" s="147">
        <v>0</v>
      </c>
      <c r="Y186" s="147">
        <f t="shared" si="32"/>
        <v>0</v>
      </c>
      <c r="Z186" s="147">
        <v>0</v>
      </c>
      <c r="AA186" s="148">
        <f t="shared" si="33"/>
        <v>0</v>
      </c>
      <c r="AR186" s="20" t="s">
        <v>154</v>
      </c>
      <c r="AT186" s="20" t="s">
        <v>151</v>
      </c>
      <c r="AU186" s="20" t="s">
        <v>95</v>
      </c>
      <c r="AY186" s="20" t="s">
        <v>130</v>
      </c>
      <c r="BE186" s="149">
        <f t="shared" si="34"/>
        <v>0</v>
      </c>
      <c r="BF186" s="149">
        <f t="shared" si="35"/>
        <v>0</v>
      </c>
      <c r="BG186" s="149">
        <f t="shared" si="36"/>
        <v>0</v>
      </c>
      <c r="BH186" s="149">
        <f t="shared" si="37"/>
        <v>0</v>
      </c>
      <c r="BI186" s="149">
        <f t="shared" si="38"/>
        <v>0</v>
      </c>
      <c r="BJ186" s="20" t="s">
        <v>80</v>
      </c>
      <c r="BK186" s="149">
        <f t="shared" si="39"/>
        <v>0</v>
      </c>
      <c r="BL186" s="20" t="s">
        <v>135</v>
      </c>
      <c r="BM186" s="20" t="s">
        <v>305</v>
      </c>
    </row>
    <row r="187" spans="2:65" s="1" customFormat="1" ht="31.5" customHeight="1">
      <c r="B187" s="140"/>
      <c r="C187" s="166">
        <v>47</v>
      </c>
      <c r="D187" s="166" t="s">
        <v>151</v>
      </c>
      <c r="E187" s="167" t="s">
        <v>306</v>
      </c>
      <c r="F187" s="281" t="s">
        <v>307</v>
      </c>
      <c r="G187" s="281"/>
      <c r="H187" s="281"/>
      <c r="I187" s="281"/>
      <c r="J187" s="168" t="s">
        <v>181</v>
      </c>
      <c r="K187" s="169">
        <v>7</v>
      </c>
      <c r="L187" s="285">
        <v>0</v>
      </c>
      <c r="M187" s="285"/>
      <c r="N187" s="282">
        <f t="shared" si="30"/>
        <v>0</v>
      </c>
      <c r="O187" s="280"/>
      <c r="P187" s="280"/>
      <c r="Q187" s="280"/>
      <c r="R187" s="145"/>
      <c r="T187" s="146" t="s">
        <v>5</v>
      </c>
      <c r="U187" s="43" t="s">
        <v>39</v>
      </c>
      <c r="V187" s="147">
        <v>0</v>
      </c>
      <c r="W187" s="147">
        <f t="shared" si="31"/>
        <v>0</v>
      </c>
      <c r="X187" s="147">
        <v>0</v>
      </c>
      <c r="Y187" s="147">
        <f t="shared" si="32"/>
        <v>0</v>
      </c>
      <c r="Z187" s="147">
        <v>0</v>
      </c>
      <c r="AA187" s="148">
        <f t="shared" si="33"/>
        <v>0</v>
      </c>
      <c r="AR187" s="20" t="s">
        <v>154</v>
      </c>
      <c r="AT187" s="20" t="s">
        <v>151</v>
      </c>
      <c r="AU187" s="20" t="s">
        <v>95</v>
      </c>
      <c r="AY187" s="20" t="s">
        <v>130</v>
      </c>
      <c r="BE187" s="149">
        <f t="shared" si="34"/>
        <v>0</v>
      </c>
      <c r="BF187" s="149">
        <f t="shared" si="35"/>
        <v>0</v>
      </c>
      <c r="BG187" s="149">
        <f t="shared" si="36"/>
        <v>0</v>
      </c>
      <c r="BH187" s="149">
        <f t="shared" si="37"/>
        <v>0</v>
      </c>
      <c r="BI187" s="149">
        <f t="shared" si="38"/>
        <v>0</v>
      </c>
      <c r="BJ187" s="20" t="s">
        <v>80</v>
      </c>
      <c r="BK187" s="149">
        <f t="shared" si="39"/>
        <v>0</v>
      </c>
      <c r="BL187" s="20" t="s">
        <v>135</v>
      </c>
      <c r="BM187" s="20" t="s">
        <v>308</v>
      </c>
    </row>
    <row r="188" spans="2:65" s="1" customFormat="1" ht="31.5" customHeight="1">
      <c r="B188" s="140"/>
      <c r="C188" s="166">
        <v>48</v>
      </c>
      <c r="D188" s="166" t="s">
        <v>151</v>
      </c>
      <c r="E188" s="167" t="s">
        <v>310</v>
      </c>
      <c r="F188" s="281" t="s">
        <v>311</v>
      </c>
      <c r="G188" s="281"/>
      <c r="H188" s="281"/>
      <c r="I188" s="281"/>
      <c r="J188" s="168" t="s">
        <v>181</v>
      </c>
      <c r="K188" s="169">
        <v>3</v>
      </c>
      <c r="L188" s="285">
        <v>0</v>
      </c>
      <c r="M188" s="285"/>
      <c r="N188" s="282">
        <f t="shared" si="30"/>
        <v>0</v>
      </c>
      <c r="O188" s="280"/>
      <c r="P188" s="280"/>
      <c r="Q188" s="280"/>
      <c r="R188" s="145"/>
      <c r="T188" s="146" t="s">
        <v>5</v>
      </c>
      <c r="U188" s="43" t="s">
        <v>39</v>
      </c>
      <c r="V188" s="147">
        <v>0</v>
      </c>
      <c r="W188" s="147">
        <f t="shared" si="31"/>
        <v>0</v>
      </c>
      <c r="X188" s="147">
        <v>0</v>
      </c>
      <c r="Y188" s="147">
        <f t="shared" si="32"/>
        <v>0</v>
      </c>
      <c r="Z188" s="147">
        <v>0</v>
      </c>
      <c r="AA188" s="148">
        <f t="shared" si="33"/>
        <v>0</v>
      </c>
      <c r="AR188" s="20" t="s">
        <v>154</v>
      </c>
      <c r="AT188" s="20" t="s">
        <v>151</v>
      </c>
      <c r="AU188" s="20" t="s">
        <v>95</v>
      </c>
      <c r="AY188" s="20" t="s">
        <v>130</v>
      </c>
      <c r="BE188" s="149">
        <f t="shared" si="34"/>
        <v>0</v>
      </c>
      <c r="BF188" s="149">
        <f t="shared" si="35"/>
        <v>0</v>
      </c>
      <c r="BG188" s="149">
        <f t="shared" si="36"/>
        <v>0</v>
      </c>
      <c r="BH188" s="149">
        <f t="shared" si="37"/>
        <v>0</v>
      </c>
      <c r="BI188" s="149">
        <f t="shared" si="38"/>
        <v>0</v>
      </c>
      <c r="BJ188" s="20" t="s">
        <v>80</v>
      </c>
      <c r="BK188" s="149">
        <f t="shared" si="39"/>
        <v>0</v>
      </c>
      <c r="BL188" s="20" t="s">
        <v>135</v>
      </c>
      <c r="BM188" s="20" t="s">
        <v>312</v>
      </c>
    </row>
    <row r="189" spans="2:65" s="1" customFormat="1" ht="31.5" customHeight="1">
      <c r="B189" s="140"/>
      <c r="C189" s="166">
        <v>49</v>
      </c>
      <c r="D189" s="166" t="s">
        <v>151</v>
      </c>
      <c r="E189" s="167" t="s">
        <v>313</v>
      </c>
      <c r="F189" s="281" t="s">
        <v>314</v>
      </c>
      <c r="G189" s="281"/>
      <c r="H189" s="281"/>
      <c r="I189" s="281"/>
      <c r="J189" s="168" t="s">
        <v>181</v>
      </c>
      <c r="K189" s="169">
        <v>2</v>
      </c>
      <c r="L189" s="285">
        <v>0</v>
      </c>
      <c r="M189" s="285"/>
      <c r="N189" s="282">
        <f t="shared" si="30"/>
        <v>0</v>
      </c>
      <c r="O189" s="280"/>
      <c r="P189" s="280"/>
      <c r="Q189" s="280"/>
      <c r="R189" s="145"/>
      <c r="T189" s="146" t="s">
        <v>5</v>
      </c>
      <c r="U189" s="43" t="s">
        <v>39</v>
      </c>
      <c r="V189" s="147">
        <v>0</v>
      </c>
      <c r="W189" s="147">
        <f t="shared" si="31"/>
        <v>0</v>
      </c>
      <c r="X189" s="147">
        <v>0</v>
      </c>
      <c r="Y189" s="147">
        <f t="shared" si="32"/>
        <v>0</v>
      </c>
      <c r="Z189" s="147">
        <v>0</v>
      </c>
      <c r="AA189" s="148">
        <f t="shared" si="33"/>
        <v>0</v>
      </c>
      <c r="AR189" s="20" t="s">
        <v>154</v>
      </c>
      <c r="AT189" s="20" t="s">
        <v>151</v>
      </c>
      <c r="AU189" s="20" t="s">
        <v>95</v>
      </c>
      <c r="AY189" s="20" t="s">
        <v>130</v>
      </c>
      <c r="BE189" s="149">
        <f t="shared" si="34"/>
        <v>0</v>
      </c>
      <c r="BF189" s="149">
        <f t="shared" si="35"/>
        <v>0</v>
      </c>
      <c r="BG189" s="149">
        <f t="shared" si="36"/>
        <v>0</v>
      </c>
      <c r="BH189" s="149">
        <f t="shared" si="37"/>
        <v>0</v>
      </c>
      <c r="BI189" s="149">
        <f t="shared" si="38"/>
        <v>0</v>
      </c>
      <c r="BJ189" s="20" t="s">
        <v>80</v>
      </c>
      <c r="BK189" s="149">
        <f t="shared" si="39"/>
        <v>0</v>
      </c>
      <c r="BL189" s="20" t="s">
        <v>135</v>
      </c>
      <c r="BM189" s="20" t="s">
        <v>315</v>
      </c>
    </row>
    <row r="190" spans="2:65" s="1" customFormat="1" ht="31.5" customHeight="1">
      <c r="B190" s="140"/>
      <c r="C190" s="141">
        <v>50</v>
      </c>
      <c r="D190" s="141" t="s">
        <v>131</v>
      </c>
      <c r="E190" s="142" t="s">
        <v>317</v>
      </c>
      <c r="F190" s="260" t="s">
        <v>318</v>
      </c>
      <c r="G190" s="260"/>
      <c r="H190" s="260"/>
      <c r="I190" s="260"/>
      <c r="J190" s="143" t="s">
        <v>181</v>
      </c>
      <c r="K190" s="144">
        <v>31</v>
      </c>
      <c r="L190" s="261">
        <v>0</v>
      </c>
      <c r="M190" s="261"/>
      <c r="N190" s="280">
        <f t="shared" si="30"/>
        <v>0</v>
      </c>
      <c r="O190" s="280"/>
      <c r="P190" s="280"/>
      <c r="Q190" s="280"/>
      <c r="R190" s="145"/>
      <c r="T190" s="146" t="s">
        <v>5</v>
      </c>
      <c r="U190" s="43" t="s">
        <v>39</v>
      </c>
      <c r="V190" s="147">
        <v>0</v>
      </c>
      <c r="W190" s="147">
        <f t="shared" si="31"/>
        <v>0</v>
      </c>
      <c r="X190" s="147">
        <v>0</v>
      </c>
      <c r="Y190" s="147">
        <f t="shared" si="32"/>
        <v>0</v>
      </c>
      <c r="Z190" s="147">
        <v>0</v>
      </c>
      <c r="AA190" s="148">
        <f t="shared" si="33"/>
        <v>0</v>
      </c>
      <c r="AR190" s="20" t="s">
        <v>135</v>
      </c>
      <c r="AT190" s="20" t="s">
        <v>131</v>
      </c>
      <c r="AU190" s="20" t="s">
        <v>95</v>
      </c>
      <c r="AY190" s="20" t="s">
        <v>130</v>
      </c>
      <c r="BE190" s="149">
        <f t="shared" si="34"/>
        <v>0</v>
      </c>
      <c r="BF190" s="149">
        <f t="shared" si="35"/>
        <v>0</v>
      </c>
      <c r="BG190" s="149">
        <f t="shared" si="36"/>
        <v>0</v>
      </c>
      <c r="BH190" s="149">
        <f t="shared" si="37"/>
        <v>0</v>
      </c>
      <c r="BI190" s="149">
        <f t="shared" si="38"/>
        <v>0</v>
      </c>
      <c r="BJ190" s="20" t="s">
        <v>80</v>
      </c>
      <c r="BK190" s="149">
        <f t="shared" si="39"/>
        <v>0</v>
      </c>
      <c r="BL190" s="20" t="s">
        <v>135</v>
      </c>
      <c r="BM190" s="20" t="s">
        <v>319</v>
      </c>
    </row>
    <row r="191" spans="2:65" s="1" customFormat="1" ht="31.5" customHeight="1">
      <c r="B191" s="140"/>
      <c r="C191" s="141">
        <v>51</v>
      </c>
      <c r="D191" s="141" t="s">
        <v>131</v>
      </c>
      <c r="E191" s="142" t="s">
        <v>320</v>
      </c>
      <c r="F191" s="260" t="s">
        <v>321</v>
      </c>
      <c r="G191" s="260"/>
      <c r="H191" s="260"/>
      <c r="I191" s="260"/>
      <c r="J191" s="143" t="s">
        <v>181</v>
      </c>
      <c r="K191" s="144">
        <v>5</v>
      </c>
      <c r="L191" s="261">
        <v>0</v>
      </c>
      <c r="M191" s="261"/>
      <c r="N191" s="280">
        <f t="shared" si="30"/>
        <v>0</v>
      </c>
      <c r="O191" s="280"/>
      <c r="P191" s="280"/>
      <c r="Q191" s="280"/>
      <c r="R191" s="145"/>
      <c r="T191" s="146" t="s">
        <v>5</v>
      </c>
      <c r="U191" s="43" t="s">
        <v>39</v>
      </c>
      <c r="V191" s="147">
        <v>0</v>
      </c>
      <c r="W191" s="147">
        <f t="shared" si="31"/>
        <v>0</v>
      </c>
      <c r="X191" s="147">
        <v>0</v>
      </c>
      <c r="Y191" s="147">
        <f t="shared" si="32"/>
        <v>0</v>
      </c>
      <c r="Z191" s="147">
        <v>0</v>
      </c>
      <c r="AA191" s="148">
        <f t="shared" si="33"/>
        <v>0</v>
      </c>
      <c r="AR191" s="20" t="s">
        <v>135</v>
      </c>
      <c r="AT191" s="20" t="s">
        <v>131</v>
      </c>
      <c r="AU191" s="20" t="s">
        <v>95</v>
      </c>
      <c r="AY191" s="20" t="s">
        <v>130</v>
      </c>
      <c r="BE191" s="149">
        <f t="shared" si="34"/>
        <v>0</v>
      </c>
      <c r="BF191" s="149">
        <f t="shared" si="35"/>
        <v>0</v>
      </c>
      <c r="BG191" s="149">
        <f t="shared" si="36"/>
        <v>0</v>
      </c>
      <c r="BH191" s="149">
        <f t="shared" si="37"/>
        <v>0</v>
      </c>
      <c r="BI191" s="149">
        <f t="shared" si="38"/>
        <v>0</v>
      </c>
      <c r="BJ191" s="20" t="s">
        <v>80</v>
      </c>
      <c r="BK191" s="149">
        <f t="shared" si="39"/>
        <v>0</v>
      </c>
      <c r="BL191" s="20" t="s">
        <v>135</v>
      </c>
      <c r="BM191" s="20" t="s">
        <v>322</v>
      </c>
    </row>
    <row r="192" spans="2:65" s="10" customFormat="1" ht="22.5" customHeight="1">
      <c r="B192" s="150"/>
      <c r="C192" s="151"/>
      <c r="D192" s="151"/>
      <c r="E192" s="152" t="s">
        <v>5</v>
      </c>
      <c r="F192" s="263" t="s">
        <v>323</v>
      </c>
      <c r="G192" s="264"/>
      <c r="H192" s="264"/>
      <c r="I192" s="264"/>
      <c r="J192" s="151"/>
      <c r="K192" s="153">
        <v>5</v>
      </c>
      <c r="L192" s="151"/>
      <c r="M192" s="151"/>
      <c r="N192" s="151"/>
      <c r="O192" s="151"/>
      <c r="P192" s="151"/>
      <c r="Q192" s="151"/>
      <c r="R192" s="154"/>
      <c r="T192" s="155"/>
      <c r="U192" s="151"/>
      <c r="V192" s="151"/>
      <c r="W192" s="151"/>
      <c r="X192" s="151"/>
      <c r="Y192" s="151"/>
      <c r="Z192" s="151"/>
      <c r="AA192" s="156"/>
      <c r="AT192" s="157" t="s">
        <v>137</v>
      </c>
      <c r="AU192" s="157" t="s">
        <v>95</v>
      </c>
      <c r="AV192" s="10" t="s">
        <v>95</v>
      </c>
      <c r="AW192" s="10" t="s">
        <v>32</v>
      </c>
      <c r="AX192" s="10" t="s">
        <v>74</v>
      </c>
      <c r="AY192" s="157" t="s">
        <v>130</v>
      </c>
    </row>
    <row r="193" spans="2:65" s="11" customFormat="1" ht="22.5" customHeight="1">
      <c r="B193" s="158"/>
      <c r="C193" s="159"/>
      <c r="D193" s="159"/>
      <c r="E193" s="160" t="s">
        <v>5</v>
      </c>
      <c r="F193" s="291" t="s">
        <v>141</v>
      </c>
      <c r="G193" s="275"/>
      <c r="H193" s="275"/>
      <c r="I193" s="275"/>
      <c r="J193" s="159"/>
      <c r="K193" s="161">
        <v>5</v>
      </c>
      <c r="L193" s="159"/>
      <c r="M193" s="159"/>
      <c r="N193" s="159"/>
      <c r="O193" s="159"/>
      <c r="P193" s="159"/>
      <c r="Q193" s="159"/>
      <c r="R193" s="162"/>
      <c r="T193" s="163"/>
      <c r="U193" s="159"/>
      <c r="V193" s="159"/>
      <c r="W193" s="159"/>
      <c r="X193" s="159"/>
      <c r="Y193" s="159"/>
      <c r="Z193" s="159"/>
      <c r="AA193" s="164"/>
      <c r="AT193" s="165" t="s">
        <v>137</v>
      </c>
      <c r="AU193" s="165" t="s">
        <v>95</v>
      </c>
      <c r="AV193" s="11" t="s">
        <v>135</v>
      </c>
      <c r="AW193" s="11" t="s">
        <v>32</v>
      </c>
      <c r="AX193" s="11" t="s">
        <v>80</v>
      </c>
      <c r="AY193" s="165" t="s">
        <v>130</v>
      </c>
    </row>
    <row r="194" spans="2:65" s="1" customFormat="1" ht="31.5" customHeight="1">
      <c r="B194" s="140"/>
      <c r="C194" s="166">
        <v>52</v>
      </c>
      <c r="D194" s="166" t="s">
        <v>151</v>
      </c>
      <c r="E194" s="167" t="s">
        <v>325</v>
      </c>
      <c r="F194" s="281" t="s">
        <v>326</v>
      </c>
      <c r="G194" s="281"/>
      <c r="H194" s="281"/>
      <c r="I194" s="281"/>
      <c r="J194" s="168" t="s">
        <v>181</v>
      </c>
      <c r="K194" s="169">
        <v>3</v>
      </c>
      <c r="L194" s="285">
        <v>0</v>
      </c>
      <c r="M194" s="285"/>
      <c r="N194" s="282">
        <f t="shared" ref="N194:N206" si="40">ROUND(L194*K194,2)</f>
        <v>0</v>
      </c>
      <c r="O194" s="280"/>
      <c r="P194" s="280"/>
      <c r="Q194" s="280"/>
      <c r="R194" s="145"/>
      <c r="T194" s="146" t="s">
        <v>5</v>
      </c>
      <c r="U194" s="43" t="s">
        <v>39</v>
      </c>
      <c r="V194" s="147">
        <v>0</v>
      </c>
      <c r="W194" s="147">
        <f t="shared" ref="W194:W206" si="41">V194*K194</f>
        <v>0</v>
      </c>
      <c r="X194" s="147">
        <v>0</v>
      </c>
      <c r="Y194" s="147">
        <f t="shared" ref="Y194:Y206" si="42">X194*K194</f>
        <v>0</v>
      </c>
      <c r="Z194" s="147">
        <v>0</v>
      </c>
      <c r="AA194" s="148">
        <f t="shared" ref="AA194:AA206" si="43">Z194*K194</f>
        <v>0</v>
      </c>
      <c r="AR194" s="20" t="s">
        <v>154</v>
      </c>
      <c r="AT194" s="20" t="s">
        <v>151</v>
      </c>
      <c r="AU194" s="20" t="s">
        <v>95</v>
      </c>
      <c r="AY194" s="20" t="s">
        <v>130</v>
      </c>
      <c r="BE194" s="149">
        <f t="shared" ref="BE194:BE206" si="44">IF(U194="základní",N194,0)</f>
        <v>0</v>
      </c>
      <c r="BF194" s="149">
        <f t="shared" ref="BF194:BF206" si="45">IF(U194="snížená",N194,0)</f>
        <v>0</v>
      </c>
      <c r="BG194" s="149">
        <f t="shared" ref="BG194:BG206" si="46">IF(U194="zákl. přenesená",N194,0)</f>
        <v>0</v>
      </c>
      <c r="BH194" s="149">
        <f t="shared" ref="BH194:BH206" si="47">IF(U194="sníž. přenesená",N194,0)</f>
        <v>0</v>
      </c>
      <c r="BI194" s="149">
        <f t="shared" ref="BI194:BI206" si="48">IF(U194="nulová",N194,0)</f>
        <v>0</v>
      </c>
      <c r="BJ194" s="20" t="s">
        <v>80</v>
      </c>
      <c r="BK194" s="149">
        <f t="shared" ref="BK194:BK206" si="49">ROUND(L194*K194,2)</f>
        <v>0</v>
      </c>
      <c r="BL194" s="20" t="s">
        <v>135</v>
      </c>
      <c r="BM194" s="20" t="s">
        <v>327</v>
      </c>
    </row>
    <row r="195" spans="2:65" s="1" customFormat="1" ht="31.5" customHeight="1">
      <c r="B195" s="140"/>
      <c r="C195" s="166">
        <v>53</v>
      </c>
      <c r="D195" s="166" t="s">
        <v>151</v>
      </c>
      <c r="E195" s="167" t="s">
        <v>328</v>
      </c>
      <c r="F195" s="281" t="s">
        <v>329</v>
      </c>
      <c r="G195" s="281"/>
      <c r="H195" s="281"/>
      <c r="I195" s="281"/>
      <c r="J195" s="168" t="s">
        <v>181</v>
      </c>
      <c r="K195" s="169">
        <v>2</v>
      </c>
      <c r="L195" s="285">
        <v>0</v>
      </c>
      <c r="M195" s="285"/>
      <c r="N195" s="282">
        <f t="shared" si="40"/>
        <v>0</v>
      </c>
      <c r="O195" s="280"/>
      <c r="P195" s="280"/>
      <c r="Q195" s="280"/>
      <c r="R195" s="145"/>
      <c r="T195" s="146" t="s">
        <v>5</v>
      </c>
      <c r="U195" s="43" t="s">
        <v>39</v>
      </c>
      <c r="V195" s="147">
        <v>0</v>
      </c>
      <c r="W195" s="147">
        <f t="shared" si="41"/>
        <v>0</v>
      </c>
      <c r="X195" s="147">
        <v>0</v>
      </c>
      <c r="Y195" s="147">
        <f t="shared" si="42"/>
        <v>0</v>
      </c>
      <c r="Z195" s="147">
        <v>0</v>
      </c>
      <c r="AA195" s="148">
        <f t="shared" si="43"/>
        <v>0</v>
      </c>
      <c r="AR195" s="20" t="s">
        <v>154</v>
      </c>
      <c r="AT195" s="20" t="s">
        <v>151</v>
      </c>
      <c r="AU195" s="20" t="s">
        <v>95</v>
      </c>
      <c r="AY195" s="20" t="s">
        <v>130</v>
      </c>
      <c r="BE195" s="149">
        <f t="shared" si="44"/>
        <v>0</v>
      </c>
      <c r="BF195" s="149">
        <f t="shared" si="45"/>
        <v>0</v>
      </c>
      <c r="BG195" s="149">
        <f t="shared" si="46"/>
        <v>0</v>
      </c>
      <c r="BH195" s="149">
        <f t="shared" si="47"/>
        <v>0</v>
      </c>
      <c r="BI195" s="149">
        <f t="shared" si="48"/>
        <v>0</v>
      </c>
      <c r="BJ195" s="20" t="s">
        <v>80</v>
      </c>
      <c r="BK195" s="149">
        <f t="shared" si="49"/>
        <v>0</v>
      </c>
      <c r="BL195" s="20" t="s">
        <v>135</v>
      </c>
      <c r="BM195" s="20" t="s">
        <v>263</v>
      </c>
    </row>
    <row r="196" spans="2:65" s="1" customFormat="1" ht="31.5" customHeight="1">
      <c r="B196" s="140"/>
      <c r="C196" s="166">
        <v>54</v>
      </c>
      <c r="D196" s="166" t="s">
        <v>151</v>
      </c>
      <c r="E196" s="167" t="s">
        <v>331</v>
      </c>
      <c r="F196" s="281" t="s">
        <v>332</v>
      </c>
      <c r="G196" s="281"/>
      <c r="H196" s="281"/>
      <c r="I196" s="281"/>
      <c r="J196" s="168" t="s">
        <v>181</v>
      </c>
      <c r="K196" s="169">
        <v>1</v>
      </c>
      <c r="L196" s="285">
        <v>0</v>
      </c>
      <c r="M196" s="285"/>
      <c r="N196" s="282">
        <f t="shared" si="40"/>
        <v>0</v>
      </c>
      <c r="O196" s="280"/>
      <c r="P196" s="280"/>
      <c r="Q196" s="280"/>
      <c r="R196" s="145"/>
      <c r="T196" s="146" t="s">
        <v>5</v>
      </c>
      <c r="U196" s="43" t="s">
        <v>39</v>
      </c>
      <c r="V196" s="147">
        <v>0</v>
      </c>
      <c r="W196" s="147">
        <f t="shared" si="41"/>
        <v>0</v>
      </c>
      <c r="X196" s="147">
        <v>0</v>
      </c>
      <c r="Y196" s="147">
        <f t="shared" si="42"/>
        <v>0</v>
      </c>
      <c r="Z196" s="147">
        <v>0</v>
      </c>
      <c r="AA196" s="148">
        <f t="shared" si="43"/>
        <v>0</v>
      </c>
      <c r="AR196" s="20" t="s">
        <v>154</v>
      </c>
      <c r="AT196" s="20" t="s">
        <v>151</v>
      </c>
      <c r="AU196" s="20" t="s">
        <v>95</v>
      </c>
      <c r="AY196" s="20" t="s">
        <v>130</v>
      </c>
      <c r="BE196" s="149">
        <f t="shared" si="44"/>
        <v>0</v>
      </c>
      <c r="BF196" s="149">
        <f t="shared" si="45"/>
        <v>0</v>
      </c>
      <c r="BG196" s="149">
        <f t="shared" si="46"/>
        <v>0</v>
      </c>
      <c r="BH196" s="149">
        <f t="shared" si="47"/>
        <v>0</v>
      </c>
      <c r="BI196" s="149">
        <f t="shared" si="48"/>
        <v>0</v>
      </c>
      <c r="BJ196" s="20" t="s">
        <v>80</v>
      </c>
      <c r="BK196" s="149">
        <f t="shared" si="49"/>
        <v>0</v>
      </c>
      <c r="BL196" s="20" t="s">
        <v>135</v>
      </c>
      <c r="BM196" s="20" t="s">
        <v>247</v>
      </c>
    </row>
    <row r="197" spans="2:65" s="1" customFormat="1" ht="31.5" customHeight="1">
      <c r="B197" s="140"/>
      <c r="C197" s="166">
        <v>55</v>
      </c>
      <c r="D197" s="166" t="s">
        <v>151</v>
      </c>
      <c r="E197" s="167" t="s">
        <v>333</v>
      </c>
      <c r="F197" s="281" t="s">
        <v>334</v>
      </c>
      <c r="G197" s="281"/>
      <c r="H197" s="281"/>
      <c r="I197" s="281"/>
      <c r="J197" s="168" t="s">
        <v>181</v>
      </c>
      <c r="K197" s="169">
        <v>4</v>
      </c>
      <c r="L197" s="285">
        <v>0</v>
      </c>
      <c r="M197" s="285"/>
      <c r="N197" s="282">
        <f t="shared" si="40"/>
        <v>0</v>
      </c>
      <c r="O197" s="280"/>
      <c r="P197" s="280"/>
      <c r="Q197" s="280"/>
      <c r="R197" s="145"/>
      <c r="T197" s="146" t="s">
        <v>5</v>
      </c>
      <c r="U197" s="43" t="s">
        <v>39</v>
      </c>
      <c r="V197" s="147">
        <v>0</v>
      </c>
      <c r="W197" s="147">
        <f t="shared" si="41"/>
        <v>0</v>
      </c>
      <c r="X197" s="147">
        <v>0</v>
      </c>
      <c r="Y197" s="147">
        <f t="shared" si="42"/>
        <v>0</v>
      </c>
      <c r="Z197" s="147">
        <v>0</v>
      </c>
      <c r="AA197" s="148">
        <f t="shared" si="43"/>
        <v>0</v>
      </c>
      <c r="AR197" s="20" t="s">
        <v>154</v>
      </c>
      <c r="AT197" s="20" t="s">
        <v>151</v>
      </c>
      <c r="AU197" s="20" t="s">
        <v>95</v>
      </c>
      <c r="AY197" s="20" t="s">
        <v>130</v>
      </c>
      <c r="BE197" s="149">
        <f t="shared" si="44"/>
        <v>0</v>
      </c>
      <c r="BF197" s="149">
        <f t="shared" si="45"/>
        <v>0</v>
      </c>
      <c r="BG197" s="149">
        <f t="shared" si="46"/>
        <v>0</v>
      </c>
      <c r="BH197" s="149">
        <f t="shared" si="47"/>
        <v>0</v>
      </c>
      <c r="BI197" s="149">
        <f t="shared" si="48"/>
        <v>0</v>
      </c>
      <c r="BJ197" s="20" t="s">
        <v>80</v>
      </c>
      <c r="BK197" s="149">
        <f t="shared" si="49"/>
        <v>0</v>
      </c>
      <c r="BL197" s="20" t="s">
        <v>135</v>
      </c>
      <c r="BM197" s="20" t="s">
        <v>243</v>
      </c>
    </row>
    <row r="198" spans="2:65" s="1" customFormat="1" ht="31.5" customHeight="1">
      <c r="B198" s="140"/>
      <c r="C198" s="166">
        <v>56</v>
      </c>
      <c r="D198" s="166" t="s">
        <v>151</v>
      </c>
      <c r="E198" s="167" t="s">
        <v>336</v>
      </c>
      <c r="F198" s="281" t="s">
        <v>337</v>
      </c>
      <c r="G198" s="281"/>
      <c r="H198" s="281"/>
      <c r="I198" s="281"/>
      <c r="J198" s="168" t="s">
        <v>181</v>
      </c>
      <c r="K198" s="169">
        <v>3</v>
      </c>
      <c r="L198" s="285">
        <v>0</v>
      </c>
      <c r="M198" s="285"/>
      <c r="N198" s="282">
        <f t="shared" si="40"/>
        <v>0</v>
      </c>
      <c r="O198" s="280"/>
      <c r="P198" s="280"/>
      <c r="Q198" s="280"/>
      <c r="R198" s="145"/>
      <c r="T198" s="146" t="s">
        <v>5</v>
      </c>
      <c r="U198" s="43" t="s">
        <v>39</v>
      </c>
      <c r="V198" s="147">
        <v>0</v>
      </c>
      <c r="W198" s="147">
        <f t="shared" si="41"/>
        <v>0</v>
      </c>
      <c r="X198" s="147">
        <v>0</v>
      </c>
      <c r="Y198" s="147">
        <f t="shared" si="42"/>
        <v>0</v>
      </c>
      <c r="Z198" s="147">
        <v>0</v>
      </c>
      <c r="AA198" s="148">
        <f t="shared" si="43"/>
        <v>0</v>
      </c>
      <c r="AR198" s="20" t="s">
        <v>154</v>
      </c>
      <c r="AT198" s="20" t="s">
        <v>151</v>
      </c>
      <c r="AU198" s="20" t="s">
        <v>95</v>
      </c>
      <c r="AY198" s="20" t="s">
        <v>130</v>
      </c>
      <c r="BE198" s="149">
        <f t="shared" si="44"/>
        <v>0</v>
      </c>
      <c r="BF198" s="149">
        <f t="shared" si="45"/>
        <v>0</v>
      </c>
      <c r="BG198" s="149">
        <f t="shared" si="46"/>
        <v>0</v>
      </c>
      <c r="BH198" s="149">
        <f t="shared" si="47"/>
        <v>0</v>
      </c>
      <c r="BI198" s="149">
        <f t="shared" si="48"/>
        <v>0</v>
      </c>
      <c r="BJ198" s="20" t="s">
        <v>80</v>
      </c>
      <c r="BK198" s="149">
        <f t="shared" si="49"/>
        <v>0</v>
      </c>
      <c r="BL198" s="20" t="s">
        <v>135</v>
      </c>
      <c r="BM198" s="20" t="s">
        <v>239</v>
      </c>
    </row>
    <row r="199" spans="2:65" s="1" customFormat="1" ht="31.5" customHeight="1">
      <c r="B199" s="140"/>
      <c r="C199" s="166">
        <v>57</v>
      </c>
      <c r="D199" s="166" t="s">
        <v>151</v>
      </c>
      <c r="E199" s="167" t="s">
        <v>338</v>
      </c>
      <c r="F199" s="281" t="s">
        <v>339</v>
      </c>
      <c r="G199" s="281"/>
      <c r="H199" s="281"/>
      <c r="I199" s="281"/>
      <c r="J199" s="168" t="s">
        <v>181</v>
      </c>
      <c r="K199" s="169">
        <v>4</v>
      </c>
      <c r="L199" s="285">
        <v>0</v>
      </c>
      <c r="M199" s="285"/>
      <c r="N199" s="282">
        <f t="shared" si="40"/>
        <v>0</v>
      </c>
      <c r="O199" s="280"/>
      <c r="P199" s="280"/>
      <c r="Q199" s="280"/>
      <c r="R199" s="145"/>
      <c r="T199" s="146" t="s">
        <v>5</v>
      </c>
      <c r="U199" s="43" t="s">
        <v>39</v>
      </c>
      <c r="V199" s="147">
        <v>0</v>
      </c>
      <c r="W199" s="147">
        <f t="shared" si="41"/>
        <v>0</v>
      </c>
      <c r="X199" s="147">
        <v>0</v>
      </c>
      <c r="Y199" s="147">
        <f t="shared" si="42"/>
        <v>0</v>
      </c>
      <c r="Z199" s="147">
        <v>0</v>
      </c>
      <c r="AA199" s="148">
        <f t="shared" si="43"/>
        <v>0</v>
      </c>
      <c r="AR199" s="20" t="s">
        <v>154</v>
      </c>
      <c r="AT199" s="20" t="s">
        <v>151</v>
      </c>
      <c r="AU199" s="20" t="s">
        <v>95</v>
      </c>
      <c r="AY199" s="20" t="s">
        <v>130</v>
      </c>
      <c r="BE199" s="149">
        <f t="shared" si="44"/>
        <v>0</v>
      </c>
      <c r="BF199" s="149">
        <f t="shared" si="45"/>
        <v>0</v>
      </c>
      <c r="BG199" s="149">
        <f t="shared" si="46"/>
        <v>0</v>
      </c>
      <c r="BH199" s="149">
        <f t="shared" si="47"/>
        <v>0</v>
      </c>
      <c r="BI199" s="149">
        <f t="shared" si="48"/>
        <v>0</v>
      </c>
      <c r="BJ199" s="20" t="s">
        <v>80</v>
      </c>
      <c r="BK199" s="149">
        <f t="shared" si="49"/>
        <v>0</v>
      </c>
      <c r="BL199" s="20" t="s">
        <v>135</v>
      </c>
      <c r="BM199" s="20" t="s">
        <v>340</v>
      </c>
    </row>
    <row r="200" spans="2:65" s="1" customFormat="1" ht="31.5" customHeight="1">
      <c r="B200" s="140"/>
      <c r="C200" s="166">
        <v>58</v>
      </c>
      <c r="D200" s="166" t="s">
        <v>151</v>
      </c>
      <c r="E200" s="167" t="s">
        <v>342</v>
      </c>
      <c r="F200" s="281" t="s">
        <v>343</v>
      </c>
      <c r="G200" s="281"/>
      <c r="H200" s="281"/>
      <c r="I200" s="281"/>
      <c r="J200" s="168" t="s">
        <v>181</v>
      </c>
      <c r="K200" s="169">
        <v>6</v>
      </c>
      <c r="L200" s="285">
        <v>0</v>
      </c>
      <c r="M200" s="285"/>
      <c r="N200" s="282">
        <f t="shared" si="40"/>
        <v>0</v>
      </c>
      <c r="O200" s="280"/>
      <c r="P200" s="280"/>
      <c r="Q200" s="280"/>
      <c r="R200" s="145"/>
      <c r="T200" s="146" t="s">
        <v>5</v>
      </c>
      <c r="U200" s="43" t="s">
        <v>39</v>
      </c>
      <c r="V200" s="147">
        <v>0</v>
      </c>
      <c r="W200" s="147">
        <f t="shared" si="41"/>
        <v>0</v>
      </c>
      <c r="X200" s="147">
        <v>0</v>
      </c>
      <c r="Y200" s="147">
        <f t="shared" si="42"/>
        <v>0</v>
      </c>
      <c r="Z200" s="147">
        <v>0</v>
      </c>
      <c r="AA200" s="148">
        <f t="shared" si="43"/>
        <v>0</v>
      </c>
      <c r="AR200" s="20" t="s">
        <v>154</v>
      </c>
      <c r="AT200" s="20" t="s">
        <v>151</v>
      </c>
      <c r="AU200" s="20" t="s">
        <v>95</v>
      </c>
      <c r="AY200" s="20" t="s">
        <v>130</v>
      </c>
      <c r="BE200" s="149">
        <f t="shared" si="44"/>
        <v>0</v>
      </c>
      <c r="BF200" s="149">
        <f t="shared" si="45"/>
        <v>0</v>
      </c>
      <c r="BG200" s="149">
        <f t="shared" si="46"/>
        <v>0</v>
      </c>
      <c r="BH200" s="149">
        <f t="shared" si="47"/>
        <v>0</v>
      </c>
      <c r="BI200" s="149">
        <f t="shared" si="48"/>
        <v>0</v>
      </c>
      <c r="BJ200" s="20" t="s">
        <v>80</v>
      </c>
      <c r="BK200" s="149">
        <f t="shared" si="49"/>
        <v>0</v>
      </c>
      <c r="BL200" s="20" t="s">
        <v>135</v>
      </c>
      <c r="BM200" s="20" t="s">
        <v>344</v>
      </c>
    </row>
    <row r="201" spans="2:65" s="1" customFormat="1" ht="31.5" customHeight="1">
      <c r="B201" s="140"/>
      <c r="C201" s="166">
        <v>59</v>
      </c>
      <c r="D201" s="166" t="s">
        <v>151</v>
      </c>
      <c r="E201" s="167" t="s">
        <v>345</v>
      </c>
      <c r="F201" s="281" t="s">
        <v>346</v>
      </c>
      <c r="G201" s="281"/>
      <c r="H201" s="281"/>
      <c r="I201" s="281"/>
      <c r="J201" s="168" t="s">
        <v>181</v>
      </c>
      <c r="K201" s="169">
        <v>2</v>
      </c>
      <c r="L201" s="285">
        <v>0</v>
      </c>
      <c r="M201" s="285"/>
      <c r="N201" s="282">
        <f t="shared" si="40"/>
        <v>0</v>
      </c>
      <c r="O201" s="280"/>
      <c r="P201" s="280"/>
      <c r="Q201" s="280"/>
      <c r="R201" s="145"/>
      <c r="T201" s="146" t="s">
        <v>5</v>
      </c>
      <c r="U201" s="43" t="s">
        <v>39</v>
      </c>
      <c r="V201" s="147">
        <v>0</v>
      </c>
      <c r="W201" s="147">
        <f t="shared" si="41"/>
        <v>0</v>
      </c>
      <c r="X201" s="147">
        <v>0</v>
      </c>
      <c r="Y201" s="147">
        <f t="shared" si="42"/>
        <v>0</v>
      </c>
      <c r="Z201" s="147">
        <v>0</v>
      </c>
      <c r="AA201" s="148">
        <f t="shared" si="43"/>
        <v>0</v>
      </c>
      <c r="AR201" s="20" t="s">
        <v>154</v>
      </c>
      <c r="AT201" s="20" t="s">
        <v>151</v>
      </c>
      <c r="AU201" s="20" t="s">
        <v>95</v>
      </c>
      <c r="AY201" s="20" t="s">
        <v>130</v>
      </c>
      <c r="BE201" s="149">
        <f t="shared" si="44"/>
        <v>0</v>
      </c>
      <c r="BF201" s="149">
        <f t="shared" si="45"/>
        <v>0</v>
      </c>
      <c r="BG201" s="149">
        <f t="shared" si="46"/>
        <v>0</v>
      </c>
      <c r="BH201" s="149">
        <f t="shared" si="47"/>
        <v>0</v>
      </c>
      <c r="BI201" s="149">
        <f t="shared" si="48"/>
        <v>0</v>
      </c>
      <c r="BJ201" s="20" t="s">
        <v>80</v>
      </c>
      <c r="BK201" s="149">
        <f t="shared" si="49"/>
        <v>0</v>
      </c>
      <c r="BL201" s="20" t="s">
        <v>135</v>
      </c>
      <c r="BM201" s="20" t="s">
        <v>347</v>
      </c>
    </row>
    <row r="202" spans="2:65" s="1" customFormat="1" ht="31.5" customHeight="1">
      <c r="B202" s="140"/>
      <c r="C202" s="166">
        <v>60</v>
      </c>
      <c r="D202" s="166" t="s">
        <v>151</v>
      </c>
      <c r="E202" s="167" t="s">
        <v>349</v>
      </c>
      <c r="F202" s="281" t="s">
        <v>350</v>
      </c>
      <c r="G202" s="281"/>
      <c r="H202" s="281"/>
      <c r="I202" s="281"/>
      <c r="J202" s="168" t="s">
        <v>181</v>
      </c>
      <c r="K202" s="169">
        <v>3</v>
      </c>
      <c r="L202" s="285">
        <v>0</v>
      </c>
      <c r="M202" s="285"/>
      <c r="N202" s="282">
        <f t="shared" si="40"/>
        <v>0</v>
      </c>
      <c r="O202" s="280"/>
      <c r="P202" s="280"/>
      <c r="Q202" s="280"/>
      <c r="R202" s="145"/>
      <c r="T202" s="146" t="s">
        <v>5</v>
      </c>
      <c r="U202" s="43" t="s">
        <v>39</v>
      </c>
      <c r="V202" s="147">
        <v>0</v>
      </c>
      <c r="W202" s="147">
        <f t="shared" si="41"/>
        <v>0</v>
      </c>
      <c r="X202" s="147">
        <v>0</v>
      </c>
      <c r="Y202" s="147">
        <f t="shared" si="42"/>
        <v>0</v>
      </c>
      <c r="Z202" s="147">
        <v>0</v>
      </c>
      <c r="AA202" s="148">
        <f t="shared" si="43"/>
        <v>0</v>
      </c>
      <c r="AR202" s="20" t="s">
        <v>154</v>
      </c>
      <c r="AT202" s="20" t="s">
        <v>151</v>
      </c>
      <c r="AU202" s="20" t="s">
        <v>95</v>
      </c>
      <c r="AY202" s="20" t="s">
        <v>130</v>
      </c>
      <c r="BE202" s="149">
        <f t="shared" si="44"/>
        <v>0</v>
      </c>
      <c r="BF202" s="149">
        <f t="shared" si="45"/>
        <v>0</v>
      </c>
      <c r="BG202" s="149">
        <f t="shared" si="46"/>
        <v>0</v>
      </c>
      <c r="BH202" s="149">
        <f t="shared" si="47"/>
        <v>0</v>
      </c>
      <c r="BI202" s="149">
        <f t="shared" si="48"/>
        <v>0</v>
      </c>
      <c r="BJ202" s="20" t="s">
        <v>80</v>
      </c>
      <c r="BK202" s="149">
        <f t="shared" si="49"/>
        <v>0</v>
      </c>
      <c r="BL202" s="20" t="s">
        <v>135</v>
      </c>
      <c r="BM202" s="20" t="s">
        <v>351</v>
      </c>
    </row>
    <row r="203" spans="2:65" s="1" customFormat="1" ht="31.5" customHeight="1">
      <c r="B203" s="140"/>
      <c r="C203" s="166">
        <v>61</v>
      </c>
      <c r="D203" s="166" t="s">
        <v>151</v>
      </c>
      <c r="E203" s="167" t="s">
        <v>352</v>
      </c>
      <c r="F203" s="281" t="s">
        <v>353</v>
      </c>
      <c r="G203" s="281"/>
      <c r="H203" s="281"/>
      <c r="I203" s="281"/>
      <c r="J203" s="168" t="s">
        <v>181</v>
      </c>
      <c r="K203" s="169">
        <v>6</v>
      </c>
      <c r="L203" s="285">
        <v>0</v>
      </c>
      <c r="M203" s="285"/>
      <c r="N203" s="282">
        <f t="shared" si="40"/>
        <v>0</v>
      </c>
      <c r="O203" s="280"/>
      <c r="P203" s="280"/>
      <c r="Q203" s="280"/>
      <c r="R203" s="145"/>
      <c r="T203" s="146" t="s">
        <v>5</v>
      </c>
      <c r="U203" s="43" t="s">
        <v>39</v>
      </c>
      <c r="V203" s="147">
        <v>0</v>
      </c>
      <c r="W203" s="147">
        <f t="shared" si="41"/>
        <v>0</v>
      </c>
      <c r="X203" s="147">
        <v>0</v>
      </c>
      <c r="Y203" s="147">
        <f t="shared" si="42"/>
        <v>0</v>
      </c>
      <c r="Z203" s="147">
        <v>0</v>
      </c>
      <c r="AA203" s="148">
        <f t="shared" si="43"/>
        <v>0</v>
      </c>
      <c r="AR203" s="20" t="s">
        <v>154</v>
      </c>
      <c r="AT203" s="20" t="s">
        <v>151</v>
      </c>
      <c r="AU203" s="20" t="s">
        <v>95</v>
      </c>
      <c r="AY203" s="20" t="s">
        <v>130</v>
      </c>
      <c r="BE203" s="149">
        <f t="shared" si="44"/>
        <v>0</v>
      </c>
      <c r="BF203" s="149">
        <f t="shared" si="45"/>
        <v>0</v>
      </c>
      <c r="BG203" s="149">
        <f t="shared" si="46"/>
        <v>0</v>
      </c>
      <c r="BH203" s="149">
        <f t="shared" si="47"/>
        <v>0</v>
      </c>
      <c r="BI203" s="149">
        <f t="shared" si="48"/>
        <v>0</v>
      </c>
      <c r="BJ203" s="20" t="s">
        <v>80</v>
      </c>
      <c r="BK203" s="149">
        <f t="shared" si="49"/>
        <v>0</v>
      </c>
      <c r="BL203" s="20" t="s">
        <v>135</v>
      </c>
      <c r="BM203" s="20" t="s">
        <v>354</v>
      </c>
    </row>
    <row r="204" spans="2:65" s="1" customFormat="1" ht="31.5" customHeight="1">
      <c r="B204" s="140"/>
      <c r="C204" s="166">
        <v>62</v>
      </c>
      <c r="D204" s="166" t="s">
        <v>151</v>
      </c>
      <c r="E204" s="167" t="s">
        <v>356</v>
      </c>
      <c r="F204" s="281" t="s">
        <v>357</v>
      </c>
      <c r="G204" s="281"/>
      <c r="H204" s="281"/>
      <c r="I204" s="281"/>
      <c r="J204" s="168" t="s">
        <v>181</v>
      </c>
      <c r="K204" s="169">
        <v>2</v>
      </c>
      <c r="L204" s="285">
        <v>0</v>
      </c>
      <c r="M204" s="285"/>
      <c r="N204" s="282">
        <f t="shared" si="40"/>
        <v>0</v>
      </c>
      <c r="O204" s="280"/>
      <c r="P204" s="280"/>
      <c r="Q204" s="280"/>
      <c r="R204" s="145"/>
      <c r="T204" s="146" t="s">
        <v>5</v>
      </c>
      <c r="U204" s="43" t="s">
        <v>39</v>
      </c>
      <c r="V204" s="147">
        <v>0</v>
      </c>
      <c r="W204" s="147">
        <f t="shared" si="41"/>
        <v>0</v>
      </c>
      <c r="X204" s="147">
        <v>0</v>
      </c>
      <c r="Y204" s="147">
        <f t="shared" si="42"/>
        <v>0</v>
      </c>
      <c r="Z204" s="147">
        <v>0</v>
      </c>
      <c r="AA204" s="148">
        <f t="shared" si="43"/>
        <v>0</v>
      </c>
      <c r="AR204" s="20" t="s">
        <v>154</v>
      </c>
      <c r="AT204" s="20" t="s">
        <v>151</v>
      </c>
      <c r="AU204" s="20" t="s">
        <v>95</v>
      </c>
      <c r="AY204" s="20" t="s">
        <v>130</v>
      </c>
      <c r="BE204" s="149">
        <f t="shared" si="44"/>
        <v>0</v>
      </c>
      <c r="BF204" s="149">
        <f t="shared" si="45"/>
        <v>0</v>
      </c>
      <c r="BG204" s="149">
        <f t="shared" si="46"/>
        <v>0</v>
      </c>
      <c r="BH204" s="149">
        <f t="shared" si="47"/>
        <v>0</v>
      </c>
      <c r="BI204" s="149">
        <f t="shared" si="48"/>
        <v>0</v>
      </c>
      <c r="BJ204" s="20" t="s">
        <v>80</v>
      </c>
      <c r="BK204" s="149">
        <f t="shared" si="49"/>
        <v>0</v>
      </c>
      <c r="BL204" s="20" t="s">
        <v>135</v>
      </c>
      <c r="BM204" s="20" t="s">
        <v>358</v>
      </c>
    </row>
    <row r="205" spans="2:65" s="1" customFormat="1" ht="31.5" customHeight="1">
      <c r="B205" s="140"/>
      <c r="C205" s="141">
        <v>63</v>
      </c>
      <c r="D205" s="141" t="s">
        <v>131</v>
      </c>
      <c r="E205" s="142" t="s">
        <v>359</v>
      </c>
      <c r="F205" s="260" t="s">
        <v>360</v>
      </c>
      <c r="G205" s="260"/>
      <c r="H205" s="260"/>
      <c r="I205" s="260"/>
      <c r="J205" s="143" t="s">
        <v>181</v>
      </c>
      <c r="K205" s="144">
        <v>57</v>
      </c>
      <c r="L205" s="261">
        <v>0</v>
      </c>
      <c r="M205" s="261"/>
      <c r="N205" s="280">
        <f t="shared" si="40"/>
        <v>0</v>
      </c>
      <c r="O205" s="280"/>
      <c r="P205" s="280"/>
      <c r="Q205" s="280"/>
      <c r="R205" s="145"/>
      <c r="T205" s="146" t="s">
        <v>5</v>
      </c>
      <c r="U205" s="43" t="s">
        <v>39</v>
      </c>
      <c r="V205" s="147">
        <v>0</v>
      </c>
      <c r="W205" s="147">
        <f t="shared" si="41"/>
        <v>0</v>
      </c>
      <c r="X205" s="147">
        <v>0</v>
      </c>
      <c r="Y205" s="147">
        <f t="shared" si="42"/>
        <v>0</v>
      </c>
      <c r="Z205" s="147">
        <v>0</v>
      </c>
      <c r="AA205" s="148">
        <f t="shared" si="43"/>
        <v>0</v>
      </c>
      <c r="AR205" s="20" t="s">
        <v>135</v>
      </c>
      <c r="AT205" s="20" t="s">
        <v>131</v>
      </c>
      <c r="AU205" s="20" t="s">
        <v>95</v>
      </c>
      <c r="AY205" s="20" t="s">
        <v>130</v>
      </c>
      <c r="BE205" s="149">
        <f t="shared" si="44"/>
        <v>0</v>
      </c>
      <c r="BF205" s="149">
        <f t="shared" si="45"/>
        <v>0</v>
      </c>
      <c r="BG205" s="149">
        <f t="shared" si="46"/>
        <v>0</v>
      </c>
      <c r="BH205" s="149">
        <f t="shared" si="47"/>
        <v>0</v>
      </c>
      <c r="BI205" s="149">
        <f t="shared" si="48"/>
        <v>0</v>
      </c>
      <c r="BJ205" s="20" t="s">
        <v>80</v>
      </c>
      <c r="BK205" s="149">
        <f t="shared" si="49"/>
        <v>0</v>
      </c>
      <c r="BL205" s="20" t="s">
        <v>135</v>
      </c>
      <c r="BM205" s="20" t="s">
        <v>361</v>
      </c>
    </row>
    <row r="206" spans="2:65" s="1" customFormat="1" ht="31.5" customHeight="1">
      <c r="B206" s="140"/>
      <c r="C206" s="141">
        <v>64</v>
      </c>
      <c r="D206" s="141" t="s">
        <v>131</v>
      </c>
      <c r="E206" s="142" t="s">
        <v>362</v>
      </c>
      <c r="F206" s="260" t="s">
        <v>363</v>
      </c>
      <c r="G206" s="260"/>
      <c r="H206" s="260"/>
      <c r="I206" s="260"/>
      <c r="J206" s="143" t="s">
        <v>181</v>
      </c>
      <c r="K206" s="144">
        <v>17</v>
      </c>
      <c r="L206" s="261">
        <v>0</v>
      </c>
      <c r="M206" s="261"/>
      <c r="N206" s="280">
        <f t="shared" si="40"/>
        <v>0</v>
      </c>
      <c r="O206" s="280"/>
      <c r="P206" s="280"/>
      <c r="Q206" s="280"/>
      <c r="R206" s="145"/>
      <c r="T206" s="146" t="s">
        <v>5</v>
      </c>
      <c r="U206" s="43" t="s">
        <v>39</v>
      </c>
      <c r="V206" s="147">
        <v>0</v>
      </c>
      <c r="W206" s="147">
        <f t="shared" si="41"/>
        <v>0</v>
      </c>
      <c r="X206" s="147">
        <v>0</v>
      </c>
      <c r="Y206" s="147">
        <f t="shared" si="42"/>
        <v>0</v>
      </c>
      <c r="Z206" s="147">
        <v>0</v>
      </c>
      <c r="AA206" s="148">
        <f t="shared" si="43"/>
        <v>0</v>
      </c>
      <c r="AR206" s="20" t="s">
        <v>135</v>
      </c>
      <c r="AT206" s="20" t="s">
        <v>131</v>
      </c>
      <c r="AU206" s="20" t="s">
        <v>95</v>
      </c>
      <c r="AY206" s="20" t="s">
        <v>130</v>
      </c>
      <c r="BE206" s="149">
        <f t="shared" si="44"/>
        <v>0</v>
      </c>
      <c r="BF206" s="149">
        <f t="shared" si="45"/>
        <v>0</v>
      </c>
      <c r="BG206" s="149">
        <f t="shared" si="46"/>
        <v>0</v>
      </c>
      <c r="BH206" s="149">
        <f t="shared" si="47"/>
        <v>0</v>
      </c>
      <c r="BI206" s="149">
        <f t="shared" si="48"/>
        <v>0</v>
      </c>
      <c r="BJ206" s="20" t="s">
        <v>80</v>
      </c>
      <c r="BK206" s="149">
        <f t="shared" si="49"/>
        <v>0</v>
      </c>
      <c r="BL206" s="20" t="s">
        <v>135</v>
      </c>
      <c r="BM206" s="20" t="s">
        <v>364</v>
      </c>
    </row>
    <row r="207" spans="2:65" s="10" customFormat="1" ht="22.5" customHeight="1">
      <c r="B207" s="150"/>
      <c r="C207" s="151"/>
      <c r="D207" s="151"/>
      <c r="E207" s="152" t="s">
        <v>5</v>
      </c>
      <c r="F207" s="263" t="s">
        <v>365</v>
      </c>
      <c r="G207" s="264"/>
      <c r="H207" s="264"/>
      <c r="I207" s="264"/>
      <c r="J207" s="151"/>
      <c r="K207" s="153">
        <v>17</v>
      </c>
      <c r="L207" s="151"/>
      <c r="M207" s="151"/>
      <c r="N207" s="151"/>
      <c r="O207" s="151"/>
      <c r="P207" s="151"/>
      <c r="Q207" s="151"/>
      <c r="R207" s="154"/>
      <c r="T207" s="155"/>
      <c r="U207" s="151"/>
      <c r="V207" s="151"/>
      <c r="W207" s="151"/>
      <c r="X207" s="151"/>
      <c r="Y207" s="151"/>
      <c r="Z207" s="151"/>
      <c r="AA207" s="156"/>
      <c r="AT207" s="157" t="s">
        <v>137</v>
      </c>
      <c r="AU207" s="157" t="s">
        <v>95</v>
      </c>
      <c r="AV207" s="10" t="s">
        <v>95</v>
      </c>
      <c r="AW207" s="10" t="s">
        <v>32</v>
      </c>
      <c r="AX207" s="10" t="s">
        <v>74</v>
      </c>
      <c r="AY207" s="157" t="s">
        <v>130</v>
      </c>
    </row>
    <row r="208" spans="2:65" s="11" customFormat="1" ht="22.5" customHeight="1">
      <c r="B208" s="158"/>
      <c r="C208" s="159"/>
      <c r="D208" s="159"/>
      <c r="E208" s="160" t="s">
        <v>5</v>
      </c>
      <c r="F208" s="291" t="s">
        <v>141</v>
      </c>
      <c r="G208" s="275"/>
      <c r="H208" s="275"/>
      <c r="I208" s="275"/>
      <c r="J208" s="159"/>
      <c r="K208" s="161">
        <v>17</v>
      </c>
      <c r="L208" s="159"/>
      <c r="M208" s="159"/>
      <c r="N208" s="159"/>
      <c r="O208" s="159"/>
      <c r="P208" s="159"/>
      <c r="Q208" s="159"/>
      <c r="R208" s="162"/>
      <c r="T208" s="163"/>
      <c r="U208" s="159"/>
      <c r="V208" s="159"/>
      <c r="W208" s="159"/>
      <c r="X208" s="159"/>
      <c r="Y208" s="159"/>
      <c r="Z208" s="159"/>
      <c r="AA208" s="164"/>
      <c r="AT208" s="165" t="s">
        <v>137</v>
      </c>
      <c r="AU208" s="165" t="s">
        <v>95</v>
      </c>
      <c r="AV208" s="11" t="s">
        <v>135</v>
      </c>
      <c r="AW208" s="11" t="s">
        <v>32</v>
      </c>
      <c r="AX208" s="11" t="s">
        <v>80</v>
      </c>
      <c r="AY208" s="165" t="s">
        <v>130</v>
      </c>
    </row>
    <row r="209" spans="2:65" s="1" customFormat="1" ht="31.5" customHeight="1">
      <c r="B209" s="140"/>
      <c r="C209" s="141">
        <v>65</v>
      </c>
      <c r="D209" s="141" t="s">
        <v>131</v>
      </c>
      <c r="E209" s="142" t="s">
        <v>366</v>
      </c>
      <c r="F209" s="260" t="s">
        <v>367</v>
      </c>
      <c r="G209" s="260"/>
      <c r="H209" s="260"/>
      <c r="I209" s="260"/>
      <c r="J209" s="143" t="s">
        <v>181</v>
      </c>
      <c r="K209" s="144">
        <v>1</v>
      </c>
      <c r="L209" s="261">
        <v>0</v>
      </c>
      <c r="M209" s="261"/>
      <c r="N209" s="280">
        <f t="shared" ref="N209:N223" si="50">ROUND(L209*K209,2)</f>
        <v>0</v>
      </c>
      <c r="O209" s="280"/>
      <c r="P209" s="280"/>
      <c r="Q209" s="280"/>
      <c r="R209" s="145"/>
      <c r="T209" s="146" t="s">
        <v>5</v>
      </c>
      <c r="U209" s="43" t="s">
        <v>39</v>
      </c>
      <c r="V209" s="147">
        <v>0</v>
      </c>
      <c r="W209" s="147">
        <f t="shared" ref="W209:W223" si="51">V209*K209</f>
        <v>0</v>
      </c>
      <c r="X209" s="147">
        <v>0</v>
      </c>
      <c r="Y209" s="147">
        <f t="shared" ref="Y209:Y223" si="52">X209*K209</f>
        <v>0</v>
      </c>
      <c r="Z209" s="147">
        <v>0</v>
      </c>
      <c r="AA209" s="148">
        <f t="shared" ref="AA209:AA223" si="53">Z209*K209</f>
        <v>0</v>
      </c>
      <c r="AR209" s="20" t="s">
        <v>135</v>
      </c>
      <c r="AT209" s="20" t="s">
        <v>131</v>
      </c>
      <c r="AU209" s="20" t="s">
        <v>95</v>
      </c>
      <c r="AY209" s="20" t="s">
        <v>130</v>
      </c>
      <c r="BE209" s="149">
        <f t="shared" ref="BE209:BE223" si="54">IF(U209="základní",N209,0)</f>
        <v>0</v>
      </c>
      <c r="BF209" s="149">
        <f t="shared" ref="BF209:BF223" si="55">IF(U209="snížená",N209,0)</f>
        <v>0</v>
      </c>
      <c r="BG209" s="149">
        <f t="shared" ref="BG209:BG223" si="56">IF(U209="zákl. přenesená",N209,0)</f>
        <v>0</v>
      </c>
      <c r="BH209" s="149">
        <f t="shared" ref="BH209:BH223" si="57">IF(U209="sníž. přenesená",N209,0)</f>
        <v>0</v>
      </c>
      <c r="BI209" s="149">
        <f t="shared" ref="BI209:BI223" si="58">IF(U209="nulová",N209,0)</f>
        <v>0</v>
      </c>
      <c r="BJ209" s="20" t="s">
        <v>80</v>
      </c>
      <c r="BK209" s="149">
        <f t="shared" ref="BK209:BK223" si="59">ROUND(L209*K209,2)</f>
        <v>0</v>
      </c>
      <c r="BL209" s="20" t="s">
        <v>135</v>
      </c>
      <c r="BM209" s="20" t="s">
        <v>368</v>
      </c>
    </row>
    <row r="210" spans="2:65" s="1" customFormat="1" ht="31.5" customHeight="1">
      <c r="B210" s="140"/>
      <c r="C210" s="166">
        <v>66</v>
      </c>
      <c r="D210" s="166" t="s">
        <v>151</v>
      </c>
      <c r="E210" s="167" t="s">
        <v>369</v>
      </c>
      <c r="F210" s="281" t="s">
        <v>370</v>
      </c>
      <c r="G210" s="281"/>
      <c r="H210" s="281"/>
      <c r="I210" s="281"/>
      <c r="J210" s="168" t="s">
        <v>181</v>
      </c>
      <c r="K210" s="169">
        <v>11</v>
      </c>
      <c r="L210" s="285">
        <v>0</v>
      </c>
      <c r="M210" s="285"/>
      <c r="N210" s="282">
        <f t="shared" si="50"/>
        <v>0</v>
      </c>
      <c r="O210" s="280"/>
      <c r="P210" s="280"/>
      <c r="Q210" s="280"/>
      <c r="R210" s="145"/>
      <c r="T210" s="146" t="s">
        <v>5</v>
      </c>
      <c r="U210" s="43" t="s">
        <v>39</v>
      </c>
      <c r="V210" s="147">
        <v>0</v>
      </c>
      <c r="W210" s="147">
        <f t="shared" si="51"/>
        <v>0</v>
      </c>
      <c r="X210" s="147">
        <v>0</v>
      </c>
      <c r="Y210" s="147">
        <f t="shared" si="52"/>
        <v>0</v>
      </c>
      <c r="Z210" s="147">
        <v>0</v>
      </c>
      <c r="AA210" s="148">
        <f t="shared" si="53"/>
        <v>0</v>
      </c>
      <c r="AR210" s="20" t="s">
        <v>154</v>
      </c>
      <c r="AT210" s="20" t="s">
        <v>151</v>
      </c>
      <c r="AU210" s="20" t="s">
        <v>95</v>
      </c>
      <c r="AY210" s="20" t="s">
        <v>130</v>
      </c>
      <c r="BE210" s="149">
        <f t="shared" si="54"/>
        <v>0</v>
      </c>
      <c r="BF210" s="149">
        <f t="shared" si="55"/>
        <v>0</v>
      </c>
      <c r="BG210" s="149">
        <f t="shared" si="56"/>
        <v>0</v>
      </c>
      <c r="BH210" s="149">
        <f t="shared" si="57"/>
        <v>0</v>
      </c>
      <c r="BI210" s="149">
        <f t="shared" si="58"/>
        <v>0</v>
      </c>
      <c r="BJ210" s="20" t="s">
        <v>80</v>
      </c>
      <c r="BK210" s="149">
        <f t="shared" si="59"/>
        <v>0</v>
      </c>
      <c r="BL210" s="20" t="s">
        <v>135</v>
      </c>
      <c r="BM210" s="20" t="s">
        <v>371</v>
      </c>
    </row>
    <row r="211" spans="2:65" s="1" customFormat="1" ht="31.5" customHeight="1">
      <c r="B211" s="140"/>
      <c r="C211" s="166">
        <v>67</v>
      </c>
      <c r="D211" s="166" t="s">
        <v>151</v>
      </c>
      <c r="E211" s="167" t="s">
        <v>373</v>
      </c>
      <c r="F211" s="281" t="s">
        <v>374</v>
      </c>
      <c r="G211" s="281"/>
      <c r="H211" s="281"/>
      <c r="I211" s="281"/>
      <c r="J211" s="168" t="s">
        <v>181</v>
      </c>
      <c r="K211" s="169">
        <v>7</v>
      </c>
      <c r="L211" s="285">
        <v>0</v>
      </c>
      <c r="M211" s="285"/>
      <c r="N211" s="282">
        <f t="shared" si="50"/>
        <v>0</v>
      </c>
      <c r="O211" s="280"/>
      <c r="P211" s="280"/>
      <c r="Q211" s="280"/>
      <c r="R211" s="145"/>
      <c r="T211" s="146" t="s">
        <v>5</v>
      </c>
      <c r="U211" s="43" t="s">
        <v>39</v>
      </c>
      <c r="V211" s="147">
        <v>0</v>
      </c>
      <c r="W211" s="147">
        <f t="shared" si="51"/>
        <v>0</v>
      </c>
      <c r="X211" s="147">
        <v>0</v>
      </c>
      <c r="Y211" s="147">
        <f t="shared" si="52"/>
        <v>0</v>
      </c>
      <c r="Z211" s="147">
        <v>0</v>
      </c>
      <c r="AA211" s="148">
        <f t="shared" si="53"/>
        <v>0</v>
      </c>
      <c r="AR211" s="20" t="s">
        <v>154</v>
      </c>
      <c r="AT211" s="20" t="s">
        <v>151</v>
      </c>
      <c r="AU211" s="20" t="s">
        <v>95</v>
      </c>
      <c r="AY211" s="20" t="s">
        <v>130</v>
      </c>
      <c r="BE211" s="149">
        <f t="shared" si="54"/>
        <v>0</v>
      </c>
      <c r="BF211" s="149">
        <f t="shared" si="55"/>
        <v>0</v>
      </c>
      <c r="BG211" s="149">
        <f t="shared" si="56"/>
        <v>0</v>
      </c>
      <c r="BH211" s="149">
        <f t="shared" si="57"/>
        <v>0</v>
      </c>
      <c r="BI211" s="149">
        <f t="shared" si="58"/>
        <v>0</v>
      </c>
      <c r="BJ211" s="20" t="s">
        <v>80</v>
      </c>
      <c r="BK211" s="149">
        <f t="shared" si="59"/>
        <v>0</v>
      </c>
      <c r="BL211" s="20" t="s">
        <v>135</v>
      </c>
      <c r="BM211" s="20" t="s">
        <v>375</v>
      </c>
    </row>
    <row r="212" spans="2:65" s="1" customFormat="1" ht="31.5" customHeight="1">
      <c r="B212" s="140"/>
      <c r="C212" s="166">
        <v>68</v>
      </c>
      <c r="D212" s="166" t="s">
        <v>151</v>
      </c>
      <c r="E212" s="167" t="s">
        <v>376</v>
      </c>
      <c r="F212" s="281" t="s">
        <v>377</v>
      </c>
      <c r="G212" s="281"/>
      <c r="H212" s="281"/>
      <c r="I212" s="281"/>
      <c r="J212" s="168" t="s">
        <v>181</v>
      </c>
      <c r="K212" s="169">
        <v>1</v>
      </c>
      <c r="L212" s="285">
        <v>0</v>
      </c>
      <c r="M212" s="285"/>
      <c r="N212" s="282">
        <f t="shared" si="50"/>
        <v>0</v>
      </c>
      <c r="O212" s="280"/>
      <c r="P212" s="280"/>
      <c r="Q212" s="280"/>
      <c r="R212" s="145"/>
      <c r="T212" s="146" t="s">
        <v>5</v>
      </c>
      <c r="U212" s="43" t="s">
        <v>39</v>
      </c>
      <c r="V212" s="147">
        <v>0</v>
      </c>
      <c r="W212" s="147">
        <f t="shared" si="51"/>
        <v>0</v>
      </c>
      <c r="X212" s="147">
        <v>0</v>
      </c>
      <c r="Y212" s="147">
        <f t="shared" si="52"/>
        <v>0</v>
      </c>
      <c r="Z212" s="147">
        <v>0</v>
      </c>
      <c r="AA212" s="148">
        <f t="shared" si="53"/>
        <v>0</v>
      </c>
      <c r="AR212" s="20" t="s">
        <v>154</v>
      </c>
      <c r="AT212" s="20" t="s">
        <v>151</v>
      </c>
      <c r="AU212" s="20" t="s">
        <v>95</v>
      </c>
      <c r="AY212" s="20" t="s">
        <v>130</v>
      </c>
      <c r="BE212" s="149">
        <f t="shared" si="54"/>
        <v>0</v>
      </c>
      <c r="BF212" s="149">
        <f t="shared" si="55"/>
        <v>0</v>
      </c>
      <c r="BG212" s="149">
        <f t="shared" si="56"/>
        <v>0</v>
      </c>
      <c r="BH212" s="149">
        <f t="shared" si="57"/>
        <v>0</v>
      </c>
      <c r="BI212" s="149">
        <f t="shared" si="58"/>
        <v>0</v>
      </c>
      <c r="BJ212" s="20" t="s">
        <v>80</v>
      </c>
      <c r="BK212" s="149">
        <f t="shared" si="59"/>
        <v>0</v>
      </c>
      <c r="BL212" s="20" t="s">
        <v>135</v>
      </c>
      <c r="BM212" s="20" t="s">
        <v>378</v>
      </c>
    </row>
    <row r="213" spans="2:65" s="1" customFormat="1" ht="31.5" customHeight="1">
      <c r="B213" s="140"/>
      <c r="C213" s="166">
        <v>69</v>
      </c>
      <c r="D213" s="166" t="s">
        <v>151</v>
      </c>
      <c r="E213" s="167" t="s">
        <v>380</v>
      </c>
      <c r="F213" s="281" t="s">
        <v>381</v>
      </c>
      <c r="G213" s="281"/>
      <c r="H213" s="281"/>
      <c r="I213" s="281"/>
      <c r="J213" s="168" t="s">
        <v>181</v>
      </c>
      <c r="K213" s="169">
        <v>26</v>
      </c>
      <c r="L213" s="285">
        <v>0</v>
      </c>
      <c r="M213" s="285"/>
      <c r="N213" s="282">
        <f t="shared" si="50"/>
        <v>0</v>
      </c>
      <c r="O213" s="280"/>
      <c r="P213" s="280"/>
      <c r="Q213" s="280"/>
      <c r="R213" s="145"/>
      <c r="T213" s="146" t="s">
        <v>5</v>
      </c>
      <c r="U213" s="43" t="s">
        <v>39</v>
      </c>
      <c r="V213" s="147">
        <v>0</v>
      </c>
      <c r="W213" s="147">
        <f t="shared" si="51"/>
        <v>0</v>
      </c>
      <c r="X213" s="147">
        <v>0</v>
      </c>
      <c r="Y213" s="147">
        <f t="shared" si="52"/>
        <v>0</v>
      </c>
      <c r="Z213" s="147">
        <v>0</v>
      </c>
      <c r="AA213" s="148">
        <f t="shared" si="53"/>
        <v>0</v>
      </c>
      <c r="AR213" s="20" t="s">
        <v>154</v>
      </c>
      <c r="AT213" s="20" t="s">
        <v>151</v>
      </c>
      <c r="AU213" s="20" t="s">
        <v>95</v>
      </c>
      <c r="AY213" s="20" t="s">
        <v>130</v>
      </c>
      <c r="BE213" s="149">
        <f t="shared" si="54"/>
        <v>0</v>
      </c>
      <c r="BF213" s="149">
        <f t="shared" si="55"/>
        <v>0</v>
      </c>
      <c r="BG213" s="149">
        <f t="shared" si="56"/>
        <v>0</v>
      </c>
      <c r="BH213" s="149">
        <f t="shared" si="57"/>
        <v>0</v>
      </c>
      <c r="BI213" s="149">
        <f t="shared" si="58"/>
        <v>0</v>
      </c>
      <c r="BJ213" s="20" t="s">
        <v>80</v>
      </c>
      <c r="BK213" s="149">
        <f t="shared" si="59"/>
        <v>0</v>
      </c>
      <c r="BL213" s="20" t="s">
        <v>135</v>
      </c>
      <c r="BM213" s="20" t="s">
        <v>382</v>
      </c>
    </row>
    <row r="214" spans="2:65" s="1" customFormat="1" ht="31.5" customHeight="1">
      <c r="B214" s="140"/>
      <c r="C214" s="166">
        <v>70</v>
      </c>
      <c r="D214" s="166" t="s">
        <v>151</v>
      </c>
      <c r="E214" s="167" t="s">
        <v>383</v>
      </c>
      <c r="F214" s="281" t="s">
        <v>384</v>
      </c>
      <c r="G214" s="281"/>
      <c r="H214" s="281"/>
      <c r="I214" s="281"/>
      <c r="J214" s="168" t="s">
        <v>181</v>
      </c>
      <c r="K214" s="169">
        <v>10</v>
      </c>
      <c r="L214" s="285">
        <v>0</v>
      </c>
      <c r="M214" s="285"/>
      <c r="N214" s="282">
        <f t="shared" si="50"/>
        <v>0</v>
      </c>
      <c r="O214" s="280"/>
      <c r="P214" s="280"/>
      <c r="Q214" s="280"/>
      <c r="R214" s="145"/>
      <c r="T214" s="146" t="s">
        <v>5</v>
      </c>
      <c r="U214" s="43" t="s">
        <v>39</v>
      </c>
      <c r="V214" s="147">
        <v>0</v>
      </c>
      <c r="W214" s="147">
        <f t="shared" si="51"/>
        <v>0</v>
      </c>
      <c r="X214" s="147">
        <v>0</v>
      </c>
      <c r="Y214" s="147">
        <f t="shared" si="52"/>
        <v>0</v>
      </c>
      <c r="Z214" s="147">
        <v>0</v>
      </c>
      <c r="AA214" s="148">
        <f t="shared" si="53"/>
        <v>0</v>
      </c>
      <c r="AR214" s="20" t="s">
        <v>154</v>
      </c>
      <c r="AT214" s="20" t="s">
        <v>151</v>
      </c>
      <c r="AU214" s="20" t="s">
        <v>95</v>
      </c>
      <c r="AY214" s="20" t="s">
        <v>130</v>
      </c>
      <c r="BE214" s="149">
        <f t="shared" si="54"/>
        <v>0</v>
      </c>
      <c r="BF214" s="149">
        <f t="shared" si="55"/>
        <v>0</v>
      </c>
      <c r="BG214" s="149">
        <f t="shared" si="56"/>
        <v>0</v>
      </c>
      <c r="BH214" s="149">
        <f t="shared" si="57"/>
        <v>0</v>
      </c>
      <c r="BI214" s="149">
        <f t="shared" si="58"/>
        <v>0</v>
      </c>
      <c r="BJ214" s="20" t="s">
        <v>80</v>
      </c>
      <c r="BK214" s="149">
        <f t="shared" si="59"/>
        <v>0</v>
      </c>
      <c r="BL214" s="20" t="s">
        <v>135</v>
      </c>
      <c r="BM214" s="20" t="s">
        <v>385</v>
      </c>
    </row>
    <row r="215" spans="2:65" s="1" customFormat="1" ht="31.5" customHeight="1">
      <c r="B215" s="140"/>
      <c r="C215" s="166">
        <v>71</v>
      </c>
      <c r="D215" s="166" t="s">
        <v>151</v>
      </c>
      <c r="E215" s="167" t="s">
        <v>387</v>
      </c>
      <c r="F215" s="281" t="s">
        <v>388</v>
      </c>
      <c r="G215" s="281"/>
      <c r="H215" s="281"/>
      <c r="I215" s="281"/>
      <c r="J215" s="168" t="s">
        <v>181</v>
      </c>
      <c r="K215" s="169">
        <v>1</v>
      </c>
      <c r="L215" s="285">
        <v>0</v>
      </c>
      <c r="M215" s="285"/>
      <c r="N215" s="282">
        <f t="shared" si="50"/>
        <v>0</v>
      </c>
      <c r="O215" s="280"/>
      <c r="P215" s="280"/>
      <c r="Q215" s="280"/>
      <c r="R215" s="145"/>
      <c r="T215" s="146" t="s">
        <v>5</v>
      </c>
      <c r="U215" s="43" t="s">
        <v>39</v>
      </c>
      <c r="V215" s="147">
        <v>0</v>
      </c>
      <c r="W215" s="147">
        <f t="shared" si="51"/>
        <v>0</v>
      </c>
      <c r="X215" s="147">
        <v>0</v>
      </c>
      <c r="Y215" s="147">
        <f t="shared" si="52"/>
        <v>0</v>
      </c>
      <c r="Z215" s="147">
        <v>0</v>
      </c>
      <c r="AA215" s="148">
        <f t="shared" si="53"/>
        <v>0</v>
      </c>
      <c r="AR215" s="20" t="s">
        <v>154</v>
      </c>
      <c r="AT215" s="20" t="s">
        <v>151</v>
      </c>
      <c r="AU215" s="20" t="s">
        <v>95</v>
      </c>
      <c r="AY215" s="20" t="s">
        <v>130</v>
      </c>
      <c r="BE215" s="149">
        <f t="shared" si="54"/>
        <v>0</v>
      </c>
      <c r="BF215" s="149">
        <f t="shared" si="55"/>
        <v>0</v>
      </c>
      <c r="BG215" s="149">
        <f t="shared" si="56"/>
        <v>0</v>
      </c>
      <c r="BH215" s="149">
        <f t="shared" si="57"/>
        <v>0</v>
      </c>
      <c r="BI215" s="149">
        <f t="shared" si="58"/>
        <v>0</v>
      </c>
      <c r="BJ215" s="20" t="s">
        <v>80</v>
      </c>
      <c r="BK215" s="149">
        <f t="shared" si="59"/>
        <v>0</v>
      </c>
      <c r="BL215" s="20" t="s">
        <v>135</v>
      </c>
      <c r="BM215" s="20" t="s">
        <v>389</v>
      </c>
    </row>
    <row r="216" spans="2:65" s="1" customFormat="1" ht="31.5" customHeight="1">
      <c r="B216" s="140"/>
      <c r="C216" s="166">
        <v>72</v>
      </c>
      <c r="D216" s="166" t="s">
        <v>151</v>
      </c>
      <c r="E216" s="167" t="s">
        <v>390</v>
      </c>
      <c r="F216" s="281" t="s">
        <v>391</v>
      </c>
      <c r="G216" s="281"/>
      <c r="H216" s="281"/>
      <c r="I216" s="281"/>
      <c r="J216" s="168" t="s">
        <v>181</v>
      </c>
      <c r="K216" s="169">
        <v>8</v>
      </c>
      <c r="L216" s="285">
        <v>0</v>
      </c>
      <c r="M216" s="285"/>
      <c r="N216" s="282">
        <f t="shared" si="50"/>
        <v>0</v>
      </c>
      <c r="O216" s="280"/>
      <c r="P216" s="280"/>
      <c r="Q216" s="280"/>
      <c r="R216" s="145"/>
      <c r="T216" s="146" t="s">
        <v>5</v>
      </c>
      <c r="U216" s="43" t="s">
        <v>39</v>
      </c>
      <c r="V216" s="147">
        <v>0</v>
      </c>
      <c r="W216" s="147">
        <f t="shared" si="51"/>
        <v>0</v>
      </c>
      <c r="X216" s="147">
        <v>0</v>
      </c>
      <c r="Y216" s="147">
        <f t="shared" si="52"/>
        <v>0</v>
      </c>
      <c r="Z216" s="147">
        <v>0</v>
      </c>
      <c r="AA216" s="148">
        <f t="shared" si="53"/>
        <v>0</v>
      </c>
      <c r="AR216" s="20" t="s">
        <v>154</v>
      </c>
      <c r="AT216" s="20" t="s">
        <v>151</v>
      </c>
      <c r="AU216" s="20" t="s">
        <v>95</v>
      </c>
      <c r="AY216" s="20" t="s">
        <v>130</v>
      </c>
      <c r="BE216" s="149">
        <f t="shared" si="54"/>
        <v>0</v>
      </c>
      <c r="BF216" s="149">
        <f t="shared" si="55"/>
        <v>0</v>
      </c>
      <c r="BG216" s="149">
        <f t="shared" si="56"/>
        <v>0</v>
      </c>
      <c r="BH216" s="149">
        <f t="shared" si="57"/>
        <v>0</v>
      </c>
      <c r="BI216" s="149">
        <f t="shared" si="58"/>
        <v>0</v>
      </c>
      <c r="BJ216" s="20" t="s">
        <v>80</v>
      </c>
      <c r="BK216" s="149">
        <f t="shared" si="59"/>
        <v>0</v>
      </c>
      <c r="BL216" s="20" t="s">
        <v>135</v>
      </c>
      <c r="BM216" s="20" t="s">
        <v>392</v>
      </c>
    </row>
    <row r="217" spans="2:65" s="1" customFormat="1" ht="31.5" customHeight="1">
      <c r="B217" s="140"/>
      <c r="C217" s="166">
        <v>73</v>
      </c>
      <c r="D217" s="166" t="s">
        <v>151</v>
      </c>
      <c r="E217" s="167" t="s">
        <v>393</v>
      </c>
      <c r="F217" s="281" t="s">
        <v>394</v>
      </c>
      <c r="G217" s="281"/>
      <c r="H217" s="281"/>
      <c r="I217" s="281"/>
      <c r="J217" s="168" t="s">
        <v>181</v>
      </c>
      <c r="K217" s="169">
        <v>1</v>
      </c>
      <c r="L217" s="285">
        <v>0</v>
      </c>
      <c r="M217" s="285"/>
      <c r="N217" s="282">
        <f t="shared" si="50"/>
        <v>0</v>
      </c>
      <c r="O217" s="280"/>
      <c r="P217" s="280"/>
      <c r="Q217" s="280"/>
      <c r="R217" s="145"/>
      <c r="T217" s="146" t="s">
        <v>5</v>
      </c>
      <c r="U217" s="43" t="s">
        <v>39</v>
      </c>
      <c r="V217" s="147">
        <v>0</v>
      </c>
      <c r="W217" s="147">
        <f t="shared" si="51"/>
        <v>0</v>
      </c>
      <c r="X217" s="147">
        <v>0</v>
      </c>
      <c r="Y217" s="147">
        <f t="shared" si="52"/>
        <v>0</v>
      </c>
      <c r="Z217" s="147">
        <v>0</v>
      </c>
      <c r="AA217" s="148">
        <f t="shared" si="53"/>
        <v>0</v>
      </c>
      <c r="AR217" s="20" t="s">
        <v>154</v>
      </c>
      <c r="AT217" s="20" t="s">
        <v>151</v>
      </c>
      <c r="AU217" s="20" t="s">
        <v>95</v>
      </c>
      <c r="AY217" s="20" t="s">
        <v>130</v>
      </c>
      <c r="BE217" s="149">
        <f t="shared" si="54"/>
        <v>0</v>
      </c>
      <c r="BF217" s="149">
        <f t="shared" si="55"/>
        <v>0</v>
      </c>
      <c r="BG217" s="149">
        <f t="shared" si="56"/>
        <v>0</v>
      </c>
      <c r="BH217" s="149">
        <f t="shared" si="57"/>
        <v>0</v>
      </c>
      <c r="BI217" s="149">
        <f t="shared" si="58"/>
        <v>0</v>
      </c>
      <c r="BJ217" s="20" t="s">
        <v>80</v>
      </c>
      <c r="BK217" s="149">
        <f t="shared" si="59"/>
        <v>0</v>
      </c>
      <c r="BL217" s="20" t="s">
        <v>135</v>
      </c>
      <c r="BM217" s="20" t="s">
        <v>395</v>
      </c>
    </row>
    <row r="218" spans="2:65" s="1" customFormat="1" ht="31.5" customHeight="1">
      <c r="B218" s="140"/>
      <c r="C218" s="166">
        <v>74</v>
      </c>
      <c r="D218" s="166" t="s">
        <v>151</v>
      </c>
      <c r="E218" s="167" t="s">
        <v>396</v>
      </c>
      <c r="F218" s="281" t="s">
        <v>397</v>
      </c>
      <c r="G218" s="281"/>
      <c r="H218" s="281"/>
      <c r="I218" s="281"/>
      <c r="J218" s="168" t="s">
        <v>181</v>
      </c>
      <c r="K218" s="169">
        <v>1</v>
      </c>
      <c r="L218" s="285">
        <v>0</v>
      </c>
      <c r="M218" s="285"/>
      <c r="N218" s="282">
        <f t="shared" si="50"/>
        <v>0</v>
      </c>
      <c r="O218" s="280"/>
      <c r="P218" s="280"/>
      <c r="Q218" s="280"/>
      <c r="R218" s="145"/>
      <c r="T218" s="146" t="s">
        <v>5</v>
      </c>
      <c r="U218" s="43" t="s">
        <v>39</v>
      </c>
      <c r="V218" s="147">
        <v>0</v>
      </c>
      <c r="W218" s="147">
        <f t="shared" si="51"/>
        <v>0</v>
      </c>
      <c r="X218" s="147">
        <v>0</v>
      </c>
      <c r="Y218" s="147">
        <f t="shared" si="52"/>
        <v>0</v>
      </c>
      <c r="Z218" s="147">
        <v>0</v>
      </c>
      <c r="AA218" s="148">
        <f t="shared" si="53"/>
        <v>0</v>
      </c>
      <c r="AR218" s="20" t="s">
        <v>154</v>
      </c>
      <c r="AT218" s="20" t="s">
        <v>151</v>
      </c>
      <c r="AU218" s="20" t="s">
        <v>95</v>
      </c>
      <c r="AY218" s="20" t="s">
        <v>130</v>
      </c>
      <c r="BE218" s="149">
        <f t="shared" si="54"/>
        <v>0</v>
      </c>
      <c r="BF218" s="149">
        <f t="shared" si="55"/>
        <v>0</v>
      </c>
      <c r="BG218" s="149">
        <f t="shared" si="56"/>
        <v>0</v>
      </c>
      <c r="BH218" s="149">
        <f t="shared" si="57"/>
        <v>0</v>
      </c>
      <c r="BI218" s="149">
        <f t="shared" si="58"/>
        <v>0</v>
      </c>
      <c r="BJ218" s="20" t="s">
        <v>80</v>
      </c>
      <c r="BK218" s="149">
        <f t="shared" si="59"/>
        <v>0</v>
      </c>
      <c r="BL218" s="20" t="s">
        <v>135</v>
      </c>
      <c r="BM218" s="20" t="s">
        <v>398</v>
      </c>
    </row>
    <row r="219" spans="2:65" s="1" customFormat="1" ht="31.5" customHeight="1">
      <c r="B219" s="140"/>
      <c r="C219" s="166">
        <v>75</v>
      </c>
      <c r="D219" s="166" t="s">
        <v>151</v>
      </c>
      <c r="E219" s="167" t="s">
        <v>400</v>
      </c>
      <c r="F219" s="281" t="s">
        <v>401</v>
      </c>
      <c r="G219" s="281"/>
      <c r="H219" s="281"/>
      <c r="I219" s="281"/>
      <c r="J219" s="168" t="s">
        <v>181</v>
      </c>
      <c r="K219" s="169">
        <v>5</v>
      </c>
      <c r="L219" s="285">
        <v>0</v>
      </c>
      <c r="M219" s="285"/>
      <c r="N219" s="282">
        <f t="shared" si="50"/>
        <v>0</v>
      </c>
      <c r="O219" s="280"/>
      <c r="P219" s="280"/>
      <c r="Q219" s="280"/>
      <c r="R219" s="145"/>
      <c r="T219" s="146" t="s">
        <v>5</v>
      </c>
      <c r="U219" s="43" t="s">
        <v>39</v>
      </c>
      <c r="V219" s="147">
        <v>0</v>
      </c>
      <c r="W219" s="147">
        <f t="shared" si="51"/>
        <v>0</v>
      </c>
      <c r="X219" s="147">
        <v>0</v>
      </c>
      <c r="Y219" s="147">
        <f t="shared" si="52"/>
        <v>0</v>
      </c>
      <c r="Z219" s="147">
        <v>0</v>
      </c>
      <c r="AA219" s="148">
        <f t="shared" si="53"/>
        <v>0</v>
      </c>
      <c r="AR219" s="20" t="s">
        <v>154</v>
      </c>
      <c r="AT219" s="20" t="s">
        <v>151</v>
      </c>
      <c r="AU219" s="20" t="s">
        <v>95</v>
      </c>
      <c r="AY219" s="20" t="s">
        <v>130</v>
      </c>
      <c r="BE219" s="149">
        <f t="shared" si="54"/>
        <v>0</v>
      </c>
      <c r="BF219" s="149">
        <f t="shared" si="55"/>
        <v>0</v>
      </c>
      <c r="BG219" s="149">
        <f t="shared" si="56"/>
        <v>0</v>
      </c>
      <c r="BH219" s="149">
        <f t="shared" si="57"/>
        <v>0</v>
      </c>
      <c r="BI219" s="149">
        <f t="shared" si="58"/>
        <v>0</v>
      </c>
      <c r="BJ219" s="20" t="s">
        <v>80</v>
      </c>
      <c r="BK219" s="149">
        <f t="shared" si="59"/>
        <v>0</v>
      </c>
      <c r="BL219" s="20" t="s">
        <v>135</v>
      </c>
      <c r="BM219" s="20" t="s">
        <v>402</v>
      </c>
    </row>
    <row r="220" spans="2:65" s="1" customFormat="1" ht="31.5" customHeight="1">
      <c r="B220" s="140"/>
      <c r="C220" s="166">
        <v>76</v>
      </c>
      <c r="D220" s="166" t="s">
        <v>151</v>
      </c>
      <c r="E220" s="167" t="s">
        <v>403</v>
      </c>
      <c r="F220" s="281" t="s">
        <v>404</v>
      </c>
      <c r="G220" s="281"/>
      <c r="H220" s="281"/>
      <c r="I220" s="281"/>
      <c r="J220" s="168" t="s">
        <v>181</v>
      </c>
      <c r="K220" s="169">
        <v>4</v>
      </c>
      <c r="L220" s="285">
        <v>0</v>
      </c>
      <c r="M220" s="285"/>
      <c r="N220" s="282">
        <f t="shared" si="50"/>
        <v>0</v>
      </c>
      <c r="O220" s="280"/>
      <c r="P220" s="280"/>
      <c r="Q220" s="280"/>
      <c r="R220" s="145"/>
      <c r="T220" s="146" t="s">
        <v>5</v>
      </c>
      <c r="U220" s="43" t="s">
        <v>39</v>
      </c>
      <c r="V220" s="147">
        <v>0</v>
      </c>
      <c r="W220" s="147">
        <f t="shared" si="51"/>
        <v>0</v>
      </c>
      <c r="X220" s="147">
        <v>0</v>
      </c>
      <c r="Y220" s="147">
        <f t="shared" si="52"/>
        <v>0</v>
      </c>
      <c r="Z220" s="147">
        <v>0</v>
      </c>
      <c r="AA220" s="148">
        <f t="shared" si="53"/>
        <v>0</v>
      </c>
      <c r="AR220" s="20" t="s">
        <v>154</v>
      </c>
      <c r="AT220" s="20" t="s">
        <v>151</v>
      </c>
      <c r="AU220" s="20" t="s">
        <v>95</v>
      </c>
      <c r="AY220" s="20" t="s">
        <v>130</v>
      </c>
      <c r="BE220" s="149">
        <f t="shared" si="54"/>
        <v>0</v>
      </c>
      <c r="BF220" s="149">
        <f t="shared" si="55"/>
        <v>0</v>
      </c>
      <c r="BG220" s="149">
        <f t="shared" si="56"/>
        <v>0</v>
      </c>
      <c r="BH220" s="149">
        <f t="shared" si="57"/>
        <v>0</v>
      </c>
      <c r="BI220" s="149">
        <f t="shared" si="58"/>
        <v>0</v>
      </c>
      <c r="BJ220" s="20" t="s">
        <v>80</v>
      </c>
      <c r="BK220" s="149">
        <f t="shared" si="59"/>
        <v>0</v>
      </c>
      <c r="BL220" s="20" t="s">
        <v>135</v>
      </c>
      <c r="BM220" s="20" t="s">
        <v>405</v>
      </c>
    </row>
    <row r="221" spans="2:65" s="1" customFormat="1" ht="22.5" customHeight="1">
      <c r="B221" s="140"/>
      <c r="C221" s="141">
        <v>77</v>
      </c>
      <c r="D221" s="141" t="s">
        <v>131</v>
      </c>
      <c r="E221" s="142" t="s">
        <v>407</v>
      </c>
      <c r="F221" s="260" t="s">
        <v>408</v>
      </c>
      <c r="G221" s="260"/>
      <c r="H221" s="260"/>
      <c r="I221" s="260"/>
      <c r="J221" s="143" t="s">
        <v>181</v>
      </c>
      <c r="K221" s="144">
        <v>1</v>
      </c>
      <c r="L221" s="261">
        <v>0</v>
      </c>
      <c r="M221" s="261"/>
      <c r="N221" s="280">
        <f t="shared" si="50"/>
        <v>0</v>
      </c>
      <c r="O221" s="280"/>
      <c r="P221" s="280"/>
      <c r="Q221" s="280"/>
      <c r="R221" s="145"/>
      <c r="T221" s="146" t="s">
        <v>5</v>
      </c>
      <c r="U221" s="43" t="s">
        <v>39</v>
      </c>
      <c r="V221" s="147">
        <v>0</v>
      </c>
      <c r="W221" s="147">
        <f t="shared" si="51"/>
        <v>0</v>
      </c>
      <c r="X221" s="147">
        <v>0</v>
      </c>
      <c r="Y221" s="147">
        <f t="shared" si="52"/>
        <v>0</v>
      </c>
      <c r="Z221" s="147">
        <v>0</v>
      </c>
      <c r="AA221" s="148">
        <f t="shared" si="53"/>
        <v>0</v>
      </c>
      <c r="AR221" s="20" t="s">
        <v>135</v>
      </c>
      <c r="AT221" s="20" t="s">
        <v>131</v>
      </c>
      <c r="AU221" s="20" t="s">
        <v>95</v>
      </c>
      <c r="AY221" s="20" t="s">
        <v>130</v>
      </c>
      <c r="BE221" s="149">
        <f t="shared" si="54"/>
        <v>0</v>
      </c>
      <c r="BF221" s="149">
        <f t="shared" si="55"/>
        <v>0</v>
      </c>
      <c r="BG221" s="149">
        <f t="shared" si="56"/>
        <v>0</v>
      </c>
      <c r="BH221" s="149">
        <f t="shared" si="57"/>
        <v>0</v>
      </c>
      <c r="BI221" s="149">
        <f t="shared" si="58"/>
        <v>0</v>
      </c>
      <c r="BJ221" s="20" t="s">
        <v>80</v>
      </c>
      <c r="BK221" s="149">
        <f t="shared" si="59"/>
        <v>0</v>
      </c>
      <c r="BL221" s="20" t="s">
        <v>135</v>
      </c>
      <c r="BM221" s="20" t="s">
        <v>409</v>
      </c>
    </row>
    <row r="222" spans="2:65" s="1" customFormat="1" ht="31.5" customHeight="1">
      <c r="B222" s="140"/>
      <c r="C222" s="141">
        <v>78</v>
      </c>
      <c r="D222" s="141" t="s">
        <v>131</v>
      </c>
      <c r="E222" s="142" t="s">
        <v>410</v>
      </c>
      <c r="F222" s="260" t="s">
        <v>411</v>
      </c>
      <c r="G222" s="260"/>
      <c r="H222" s="260"/>
      <c r="I222" s="260"/>
      <c r="J222" s="143" t="s">
        <v>181</v>
      </c>
      <c r="K222" s="144">
        <v>1</v>
      </c>
      <c r="L222" s="261">
        <v>0</v>
      </c>
      <c r="M222" s="261"/>
      <c r="N222" s="280">
        <f t="shared" si="50"/>
        <v>0</v>
      </c>
      <c r="O222" s="280"/>
      <c r="P222" s="280"/>
      <c r="Q222" s="280"/>
      <c r="R222" s="145"/>
      <c r="T222" s="146" t="s">
        <v>5</v>
      </c>
      <c r="U222" s="43" t="s">
        <v>39</v>
      </c>
      <c r="V222" s="147">
        <v>0</v>
      </c>
      <c r="W222" s="147">
        <f t="shared" si="51"/>
        <v>0</v>
      </c>
      <c r="X222" s="147">
        <v>0</v>
      </c>
      <c r="Y222" s="147">
        <f t="shared" si="52"/>
        <v>0</v>
      </c>
      <c r="Z222" s="147">
        <v>0</v>
      </c>
      <c r="AA222" s="148">
        <f t="shared" si="53"/>
        <v>0</v>
      </c>
      <c r="AR222" s="20" t="s">
        <v>135</v>
      </c>
      <c r="AT222" s="20" t="s">
        <v>131</v>
      </c>
      <c r="AU222" s="20" t="s">
        <v>95</v>
      </c>
      <c r="AY222" s="20" t="s">
        <v>130</v>
      </c>
      <c r="BE222" s="149">
        <f t="shared" si="54"/>
        <v>0</v>
      </c>
      <c r="BF222" s="149">
        <f t="shared" si="55"/>
        <v>0</v>
      </c>
      <c r="BG222" s="149">
        <f t="shared" si="56"/>
        <v>0</v>
      </c>
      <c r="BH222" s="149">
        <f t="shared" si="57"/>
        <v>0</v>
      </c>
      <c r="BI222" s="149">
        <f t="shared" si="58"/>
        <v>0</v>
      </c>
      <c r="BJ222" s="20" t="s">
        <v>80</v>
      </c>
      <c r="BK222" s="149">
        <f t="shared" si="59"/>
        <v>0</v>
      </c>
      <c r="BL222" s="20" t="s">
        <v>135</v>
      </c>
      <c r="BM222" s="20" t="s">
        <v>412</v>
      </c>
    </row>
    <row r="223" spans="2:65" s="1" customFormat="1" ht="57" customHeight="1">
      <c r="B223" s="140"/>
      <c r="C223" s="141">
        <v>79</v>
      </c>
      <c r="D223" s="141" t="s">
        <v>131</v>
      </c>
      <c r="E223" s="142" t="s">
        <v>414</v>
      </c>
      <c r="F223" s="260" t="s">
        <v>415</v>
      </c>
      <c r="G223" s="260"/>
      <c r="H223" s="260"/>
      <c r="I223" s="260"/>
      <c r="J223" s="143" t="s">
        <v>185</v>
      </c>
      <c r="K223" s="144">
        <v>4.51</v>
      </c>
      <c r="L223" s="261">
        <v>0</v>
      </c>
      <c r="M223" s="261"/>
      <c r="N223" s="280">
        <f t="shared" si="50"/>
        <v>0</v>
      </c>
      <c r="O223" s="280"/>
      <c r="P223" s="280"/>
      <c r="Q223" s="280"/>
      <c r="R223" s="145"/>
      <c r="T223" s="146" t="s">
        <v>5</v>
      </c>
      <c r="U223" s="43" t="s">
        <v>39</v>
      </c>
      <c r="V223" s="147">
        <v>0</v>
      </c>
      <c r="W223" s="147">
        <f t="shared" si="51"/>
        <v>0</v>
      </c>
      <c r="X223" s="147">
        <v>0</v>
      </c>
      <c r="Y223" s="147">
        <f t="shared" si="52"/>
        <v>0</v>
      </c>
      <c r="Z223" s="147">
        <v>0</v>
      </c>
      <c r="AA223" s="148">
        <f t="shared" si="53"/>
        <v>0</v>
      </c>
      <c r="AR223" s="20" t="s">
        <v>135</v>
      </c>
      <c r="AT223" s="20" t="s">
        <v>131</v>
      </c>
      <c r="AU223" s="20" t="s">
        <v>95</v>
      </c>
      <c r="AY223" s="20" t="s">
        <v>130</v>
      </c>
      <c r="BE223" s="149">
        <f t="shared" si="54"/>
        <v>0</v>
      </c>
      <c r="BF223" s="149">
        <f t="shared" si="55"/>
        <v>0</v>
      </c>
      <c r="BG223" s="149">
        <f t="shared" si="56"/>
        <v>0</v>
      </c>
      <c r="BH223" s="149">
        <f t="shared" si="57"/>
        <v>0</v>
      </c>
      <c r="BI223" s="149">
        <f t="shared" si="58"/>
        <v>0</v>
      </c>
      <c r="BJ223" s="20" t="s">
        <v>80</v>
      </c>
      <c r="BK223" s="149">
        <f t="shared" si="59"/>
        <v>0</v>
      </c>
      <c r="BL223" s="20" t="s">
        <v>135</v>
      </c>
      <c r="BM223" s="20" t="s">
        <v>416</v>
      </c>
    </row>
    <row r="224" spans="2:65" s="9" customFormat="1" ht="37.35" customHeight="1">
      <c r="B224" s="129"/>
      <c r="C224" s="130"/>
      <c r="D224" s="131" t="s">
        <v>113</v>
      </c>
      <c r="E224" s="131"/>
      <c r="F224" s="131"/>
      <c r="G224" s="131"/>
      <c r="H224" s="131"/>
      <c r="I224" s="131"/>
      <c r="J224" s="131"/>
      <c r="K224" s="131"/>
      <c r="L224" s="131"/>
      <c r="M224" s="131"/>
      <c r="N224" s="276">
        <f>BK224</f>
        <v>0</v>
      </c>
      <c r="O224" s="277"/>
      <c r="P224" s="277"/>
      <c r="Q224" s="277"/>
      <c r="R224" s="132"/>
      <c r="T224" s="133"/>
      <c r="U224" s="130"/>
      <c r="V224" s="130"/>
      <c r="W224" s="134">
        <f>W225</f>
        <v>0</v>
      </c>
      <c r="X224" s="130"/>
      <c r="Y224" s="134">
        <f>Y225</f>
        <v>0</v>
      </c>
      <c r="Z224" s="130"/>
      <c r="AA224" s="135">
        <f>AA225</f>
        <v>0</v>
      </c>
      <c r="AR224" s="136" t="s">
        <v>80</v>
      </c>
      <c r="AT224" s="137" t="s">
        <v>73</v>
      </c>
      <c r="AU224" s="137" t="s">
        <v>74</v>
      </c>
      <c r="AY224" s="136" t="s">
        <v>130</v>
      </c>
      <c r="BK224" s="138">
        <f>BK225</f>
        <v>0</v>
      </c>
    </row>
    <row r="225" spans="2:65" s="9" customFormat="1" ht="19.899999999999999" customHeight="1">
      <c r="B225" s="129"/>
      <c r="C225" s="130"/>
      <c r="D225" s="139" t="s">
        <v>114</v>
      </c>
      <c r="E225" s="139"/>
      <c r="F225" s="139"/>
      <c r="G225" s="139"/>
      <c r="H225" s="139"/>
      <c r="I225" s="139"/>
      <c r="J225" s="139"/>
      <c r="K225" s="139"/>
      <c r="L225" s="139"/>
      <c r="M225" s="139"/>
      <c r="N225" s="258">
        <f>BK225</f>
        <v>0</v>
      </c>
      <c r="O225" s="259"/>
      <c r="P225" s="259"/>
      <c r="Q225" s="259"/>
      <c r="R225" s="132"/>
      <c r="T225" s="133"/>
      <c r="U225" s="130"/>
      <c r="V225" s="130"/>
      <c r="W225" s="134">
        <f>SUM(W226:W242)</f>
        <v>0</v>
      </c>
      <c r="X225" s="130"/>
      <c r="Y225" s="134">
        <f>SUM(Y226:Y242)</f>
        <v>0</v>
      </c>
      <c r="Z225" s="130"/>
      <c r="AA225" s="135">
        <f>SUM(AA226:AA242)</f>
        <v>0</v>
      </c>
      <c r="AR225" s="136" t="s">
        <v>80</v>
      </c>
      <c r="AT225" s="137" t="s">
        <v>73</v>
      </c>
      <c r="AU225" s="137" t="s">
        <v>80</v>
      </c>
      <c r="AY225" s="136" t="s">
        <v>130</v>
      </c>
      <c r="BK225" s="138">
        <f>SUM(BK226:BK242)</f>
        <v>0</v>
      </c>
    </row>
    <row r="226" spans="2:65" s="1" customFormat="1" ht="31.5" customHeight="1">
      <c r="B226" s="140"/>
      <c r="C226" s="141">
        <v>80</v>
      </c>
      <c r="D226" s="141" t="s">
        <v>131</v>
      </c>
      <c r="E226" s="142" t="s">
        <v>417</v>
      </c>
      <c r="F226" s="260" t="s">
        <v>418</v>
      </c>
      <c r="G226" s="260"/>
      <c r="H226" s="260"/>
      <c r="I226" s="260"/>
      <c r="J226" s="143" t="s">
        <v>419</v>
      </c>
      <c r="K226" s="144">
        <v>16</v>
      </c>
      <c r="L226" s="261">
        <v>0</v>
      </c>
      <c r="M226" s="261"/>
      <c r="N226" s="280">
        <f t="shared" ref="N226:N242" si="60">ROUND(L226*K226,2)</f>
        <v>0</v>
      </c>
      <c r="O226" s="280"/>
      <c r="P226" s="280"/>
      <c r="Q226" s="280"/>
      <c r="R226" s="145"/>
      <c r="T226" s="146" t="s">
        <v>5</v>
      </c>
      <c r="U226" s="43" t="s">
        <v>39</v>
      </c>
      <c r="V226" s="147">
        <v>0</v>
      </c>
      <c r="W226" s="147">
        <f t="shared" ref="W226:W242" si="61">V226*K226</f>
        <v>0</v>
      </c>
      <c r="X226" s="147">
        <v>0</v>
      </c>
      <c r="Y226" s="147">
        <f t="shared" ref="Y226:Y242" si="62">X226*K226</f>
        <v>0</v>
      </c>
      <c r="Z226" s="147">
        <v>0</v>
      </c>
      <c r="AA226" s="148">
        <f t="shared" ref="AA226:AA242" si="63">Z226*K226</f>
        <v>0</v>
      </c>
      <c r="AR226" s="20" t="s">
        <v>135</v>
      </c>
      <c r="AT226" s="20" t="s">
        <v>131</v>
      </c>
      <c r="AU226" s="20" t="s">
        <v>95</v>
      </c>
      <c r="AY226" s="20" t="s">
        <v>130</v>
      </c>
      <c r="BE226" s="149">
        <f t="shared" ref="BE226:BE242" si="64">IF(U226="základní",N226,0)</f>
        <v>0</v>
      </c>
      <c r="BF226" s="149">
        <f t="shared" ref="BF226:BF242" si="65">IF(U226="snížená",N226,0)</f>
        <v>0</v>
      </c>
      <c r="BG226" s="149">
        <f t="shared" ref="BG226:BG242" si="66">IF(U226="zákl. přenesená",N226,0)</f>
        <v>0</v>
      </c>
      <c r="BH226" s="149">
        <f t="shared" ref="BH226:BH242" si="67">IF(U226="sníž. přenesená",N226,0)</f>
        <v>0</v>
      </c>
      <c r="BI226" s="149">
        <f t="shared" ref="BI226:BI242" si="68">IF(U226="nulová",N226,0)</f>
        <v>0</v>
      </c>
      <c r="BJ226" s="20" t="s">
        <v>80</v>
      </c>
      <c r="BK226" s="149">
        <f t="shared" ref="BK226:BK242" si="69">ROUND(L226*K226,2)</f>
        <v>0</v>
      </c>
      <c r="BL226" s="20" t="s">
        <v>135</v>
      </c>
      <c r="BM226" s="20" t="s">
        <v>420</v>
      </c>
    </row>
    <row r="227" spans="2:65" s="1" customFormat="1" ht="31.5" customHeight="1">
      <c r="B227" s="140"/>
      <c r="C227" s="141">
        <v>81</v>
      </c>
      <c r="D227" s="141" t="s">
        <v>131</v>
      </c>
      <c r="E227" s="142" t="s">
        <v>422</v>
      </c>
      <c r="F227" s="260" t="s">
        <v>423</v>
      </c>
      <c r="G227" s="260"/>
      <c r="H227" s="260"/>
      <c r="I227" s="260"/>
      <c r="J227" s="143" t="s">
        <v>424</v>
      </c>
      <c r="K227" s="144">
        <v>3</v>
      </c>
      <c r="L227" s="261">
        <v>0</v>
      </c>
      <c r="M227" s="261"/>
      <c r="N227" s="280">
        <f t="shared" si="60"/>
        <v>0</v>
      </c>
      <c r="O227" s="280"/>
      <c r="P227" s="280"/>
      <c r="Q227" s="280"/>
      <c r="R227" s="145"/>
      <c r="T227" s="146" t="s">
        <v>5</v>
      </c>
      <c r="U227" s="43" t="s">
        <v>39</v>
      </c>
      <c r="V227" s="147">
        <v>0</v>
      </c>
      <c r="W227" s="147">
        <f t="shared" si="61"/>
        <v>0</v>
      </c>
      <c r="X227" s="147">
        <v>0</v>
      </c>
      <c r="Y227" s="147">
        <f t="shared" si="62"/>
        <v>0</v>
      </c>
      <c r="Z227" s="147">
        <v>0</v>
      </c>
      <c r="AA227" s="148">
        <f t="shared" si="63"/>
        <v>0</v>
      </c>
      <c r="AR227" s="20" t="s">
        <v>135</v>
      </c>
      <c r="AT227" s="20" t="s">
        <v>131</v>
      </c>
      <c r="AU227" s="20" t="s">
        <v>95</v>
      </c>
      <c r="AY227" s="20" t="s">
        <v>130</v>
      </c>
      <c r="BE227" s="149">
        <f t="shared" si="64"/>
        <v>0</v>
      </c>
      <c r="BF227" s="149">
        <f t="shared" si="65"/>
        <v>0</v>
      </c>
      <c r="BG227" s="149">
        <f t="shared" si="66"/>
        <v>0</v>
      </c>
      <c r="BH227" s="149">
        <f t="shared" si="67"/>
        <v>0</v>
      </c>
      <c r="BI227" s="149">
        <f t="shared" si="68"/>
        <v>0</v>
      </c>
      <c r="BJ227" s="20" t="s">
        <v>80</v>
      </c>
      <c r="BK227" s="149">
        <f t="shared" si="69"/>
        <v>0</v>
      </c>
      <c r="BL227" s="20" t="s">
        <v>135</v>
      </c>
      <c r="BM227" s="20" t="s">
        <v>425</v>
      </c>
    </row>
    <row r="228" spans="2:65" s="1" customFormat="1" ht="31.5" customHeight="1">
      <c r="B228" s="140"/>
      <c r="C228" s="141">
        <v>82</v>
      </c>
      <c r="D228" s="141" t="s">
        <v>131</v>
      </c>
      <c r="E228" s="142" t="s">
        <v>426</v>
      </c>
      <c r="F228" s="260" t="s">
        <v>427</v>
      </c>
      <c r="G228" s="260"/>
      <c r="H228" s="260"/>
      <c r="I228" s="260"/>
      <c r="J228" s="143" t="s">
        <v>419</v>
      </c>
      <c r="K228" s="144">
        <v>16</v>
      </c>
      <c r="L228" s="261">
        <v>0</v>
      </c>
      <c r="M228" s="261"/>
      <c r="N228" s="280">
        <f t="shared" si="60"/>
        <v>0</v>
      </c>
      <c r="O228" s="280"/>
      <c r="P228" s="280"/>
      <c r="Q228" s="280"/>
      <c r="R228" s="145"/>
      <c r="T228" s="146" t="s">
        <v>5</v>
      </c>
      <c r="U228" s="43" t="s">
        <v>39</v>
      </c>
      <c r="V228" s="147">
        <v>0</v>
      </c>
      <c r="W228" s="147">
        <f t="shared" si="61"/>
        <v>0</v>
      </c>
      <c r="X228" s="147">
        <v>0</v>
      </c>
      <c r="Y228" s="147">
        <f t="shared" si="62"/>
        <v>0</v>
      </c>
      <c r="Z228" s="147">
        <v>0</v>
      </c>
      <c r="AA228" s="148">
        <f t="shared" si="63"/>
        <v>0</v>
      </c>
      <c r="AR228" s="20" t="s">
        <v>135</v>
      </c>
      <c r="AT228" s="20" t="s">
        <v>131</v>
      </c>
      <c r="AU228" s="20" t="s">
        <v>95</v>
      </c>
      <c r="AY228" s="20" t="s">
        <v>130</v>
      </c>
      <c r="BE228" s="149">
        <f t="shared" si="64"/>
        <v>0</v>
      </c>
      <c r="BF228" s="149">
        <f t="shared" si="65"/>
        <v>0</v>
      </c>
      <c r="BG228" s="149">
        <f t="shared" si="66"/>
        <v>0</v>
      </c>
      <c r="BH228" s="149">
        <f t="shared" si="67"/>
        <v>0</v>
      </c>
      <c r="BI228" s="149">
        <f t="shared" si="68"/>
        <v>0</v>
      </c>
      <c r="BJ228" s="20" t="s">
        <v>80</v>
      </c>
      <c r="BK228" s="149">
        <f t="shared" si="69"/>
        <v>0</v>
      </c>
      <c r="BL228" s="20" t="s">
        <v>135</v>
      </c>
      <c r="BM228" s="20" t="s">
        <v>428</v>
      </c>
    </row>
    <row r="229" spans="2:65" s="1" customFormat="1" ht="22.5" customHeight="1">
      <c r="B229" s="140"/>
      <c r="C229" s="141">
        <v>83</v>
      </c>
      <c r="D229" s="141" t="s">
        <v>131</v>
      </c>
      <c r="E229" s="142" t="s">
        <v>430</v>
      </c>
      <c r="F229" s="260" t="s">
        <v>431</v>
      </c>
      <c r="G229" s="260"/>
      <c r="H229" s="260"/>
      <c r="I229" s="260"/>
      <c r="J229" s="143" t="s">
        <v>419</v>
      </c>
      <c r="K229" s="144">
        <v>2</v>
      </c>
      <c r="L229" s="261">
        <v>0</v>
      </c>
      <c r="M229" s="261"/>
      <c r="N229" s="280">
        <f t="shared" si="60"/>
        <v>0</v>
      </c>
      <c r="O229" s="280"/>
      <c r="P229" s="280"/>
      <c r="Q229" s="280"/>
      <c r="R229" s="145"/>
      <c r="T229" s="146" t="s">
        <v>5</v>
      </c>
      <c r="U229" s="43" t="s">
        <v>39</v>
      </c>
      <c r="V229" s="147">
        <v>0</v>
      </c>
      <c r="W229" s="147">
        <f t="shared" si="61"/>
        <v>0</v>
      </c>
      <c r="X229" s="147">
        <v>0</v>
      </c>
      <c r="Y229" s="147">
        <f t="shared" si="62"/>
        <v>0</v>
      </c>
      <c r="Z229" s="147">
        <v>0</v>
      </c>
      <c r="AA229" s="148">
        <f t="shared" si="63"/>
        <v>0</v>
      </c>
      <c r="AR229" s="20" t="s">
        <v>135</v>
      </c>
      <c r="AT229" s="20" t="s">
        <v>131</v>
      </c>
      <c r="AU229" s="20" t="s">
        <v>95</v>
      </c>
      <c r="AY229" s="20" t="s">
        <v>130</v>
      </c>
      <c r="BE229" s="149">
        <f t="shared" si="64"/>
        <v>0</v>
      </c>
      <c r="BF229" s="149">
        <f t="shared" si="65"/>
        <v>0</v>
      </c>
      <c r="BG229" s="149">
        <f t="shared" si="66"/>
        <v>0</v>
      </c>
      <c r="BH229" s="149">
        <f t="shared" si="67"/>
        <v>0</v>
      </c>
      <c r="BI229" s="149">
        <f t="shared" si="68"/>
        <v>0</v>
      </c>
      <c r="BJ229" s="20" t="s">
        <v>80</v>
      </c>
      <c r="BK229" s="149">
        <f t="shared" si="69"/>
        <v>0</v>
      </c>
      <c r="BL229" s="20" t="s">
        <v>135</v>
      </c>
      <c r="BM229" s="20" t="s">
        <v>432</v>
      </c>
    </row>
    <row r="230" spans="2:65" s="1" customFormat="1" ht="22.5" customHeight="1">
      <c r="B230" s="140"/>
      <c r="C230" s="141">
        <v>84</v>
      </c>
      <c r="D230" s="141" t="s">
        <v>131</v>
      </c>
      <c r="E230" s="142" t="s">
        <v>433</v>
      </c>
      <c r="F230" s="260" t="s">
        <v>434</v>
      </c>
      <c r="G230" s="260"/>
      <c r="H230" s="260"/>
      <c r="I230" s="260"/>
      <c r="J230" s="143" t="s">
        <v>144</v>
      </c>
      <c r="K230" s="144">
        <v>1471</v>
      </c>
      <c r="L230" s="261">
        <v>0</v>
      </c>
      <c r="M230" s="261"/>
      <c r="N230" s="280">
        <f t="shared" si="60"/>
        <v>0</v>
      </c>
      <c r="O230" s="280"/>
      <c r="P230" s="280"/>
      <c r="Q230" s="280"/>
      <c r="R230" s="145"/>
      <c r="T230" s="146" t="s">
        <v>5</v>
      </c>
      <c r="U230" s="43" t="s">
        <v>39</v>
      </c>
      <c r="V230" s="147">
        <v>0</v>
      </c>
      <c r="W230" s="147">
        <f t="shared" si="61"/>
        <v>0</v>
      </c>
      <c r="X230" s="147">
        <v>0</v>
      </c>
      <c r="Y230" s="147">
        <f t="shared" si="62"/>
        <v>0</v>
      </c>
      <c r="Z230" s="147">
        <v>0</v>
      </c>
      <c r="AA230" s="148">
        <f t="shared" si="63"/>
        <v>0</v>
      </c>
      <c r="AR230" s="20" t="s">
        <v>135</v>
      </c>
      <c r="AT230" s="20" t="s">
        <v>131</v>
      </c>
      <c r="AU230" s="20" t="s">
        <v>95</v>
      </c>
      <c r="AY230" s="20" t="s">
        <v>130</v>
      </c>
      <c r="BE230" s="149">
        <f t="shared" si="64"/>
        <v>0</v>
      </c>
      <c r="BF230" s="149">
        <f t="shared" si="65"/>
        <v>0</v>
      </c>
      <c r="BG230" s="149">
        <f t="shared" si="66"/>
        <v>0</v>
      </c>
      <c r="BH230" s="149">
        <f t="shared" si="67"/>
        <v>0</v>
      </c>
      <c r="BI230" s="149">
        <f t="shared" si="68"/>
        <v>0</v>
      </c>
      <c r="BJ230" s="20" t="s">
        <v>80</v>
      </c>
      <c r="BK230" s="149">
        <f t="shared" si="69"/>
        <v>0</v>
      </c>
      <c r="BL230" s="20" t="s">
        <v>135</v>
      </c>
      <c r="BM230" s="20" t="s">
        <v>435</v>
      </c>
    </row>
    <row r="231" spans="2:65" s="1" customFormat="1" ht="31.5" customHeight="1">
      <c r="B231" s="140"/>
      <c r="C231" s="141">
        <v>85</v>
      </c>
      <c r="D231" s="141" t="s">
        <v>131</v>
      </c>
      <c r="E231" s="142" t="s">
        <v>436</v>
      </c>
      <c r="F231" s="260" t="s">
        <v>437</v>
      </c>
      <c r="G231" s="260"/>
      <c r="H231" s="260"/>
      <c r="I231" s="260"/>
      <c r="J231" s="143" t="s">
        <v>419</v>
      </c>
      <c r="K231" s="144">
        <v>72</v>
      </c>
      <c r="L231" s="261">
        <v>0</v>
      </c>
      <c r="M231" s="261"/>
      <c r="N231" s="280">
        <f t="shared" si="60"/>
        <v>0</v>
      </c>
      <c r="O231" s="280"/>
      <c r="P231" s="280"/>
      <c r="Q231" s="280"/>
      <c r="R231" s="145"/>
      <c r="T231" s="146" t="s">
        <v>5</v>
      </c>
      <c r="U231" s="43" t="s">
        <v>39</v>
      </c>
      <c r="V231" s="147">
        <v>0</v>
      </c>
      <c r="W231" s="147">
        <f t="shared" si="61"/>
        <v>0</v>
      </c>
      <c r="X231" s="147">
        <v>0</v>
      </c>
      <c r="Y231" s="147">
        <f t="shared" si="62"/>
        <v>0</v>
      </c>
      <c r="Z231" s="147">
        <v>0</v>
      </c>
      <c r="AA231" s="148">
        <f t="shared" si="63"/>
        <v>0</v>
      </c>
      <c r="AR231" s="20" t="s">
        <v>135</v>
      </c>
      <c r="AT231" s="20" t="s">
        <v>131</v>
      </c>
      <c r="AU231" s="20" t="s">
        <v>95</v>
      </c>
      <c r="AY231" s="20" t="s">
        <v>130</v>
      </c>
      <c r="BE231" s="149">
        <f t="shared" si="64"/>
        <v>0</v>
      </c>
      <c r="BF231" s="149">
        <f t="shared" si="65"/>
        <v>0</v>
      </c>
      <c r="BG231" s="149">
        <f t="shared" si="66"/>
        <v>0</v>
      </c>
      <c r="BH231" s="149">
        <f t="shared" si="67"/>
        <v>0</v>
      </c>
      <c r="BI231" s="149">
        <f t="shared" si="68"/>
        <v>0</v>
      </c>
      <c r="BJ231" s="20" t="s">
        <v>80</v>
      </c>
      <c r="BK231" s="149">
        <f t="shared" si="69"/>
        <v>0</v>
      </c>
      <c r="BL231" s="20" t="s">
        <v>135</v>
      </c>
      <c r="BM231" s="20" t="s">
        <v>438</v>
      </c>
    </row>
    <row r="232" spans="2:65" s="1" customFormat="1" ht="31.5" customHeight="1">
      <c r="B232" s="140"/>
      <c r="C232" s="141">
        <v>86</v>
      </c>
      <c r="D232" s="141" t="s">
        <v>131</v>
      </c>
      <c r="E232" s="142" t="s">
        <v>440</v>
      </c>
      <c r="F232" s="260" t="s">
        <v>441</v>
      </c>
      <c r="G232" s="260"/>
      <c r="H232" s="260"/>
      <c r="I232" s="260"/>
      <c r="J232" s="143" t="s">
        <v>419</v>
      </c>
      <c r="K232" s="144">
        <v>24</v>
      </c>
      <c r="L232" s="261">
        <v>0</v>
      </c>
      <c r="M232" s="261"/>
      <c r="N232" s="280">
        <f t="shared" si="60"/>
        <v>0</v>
      </c>
      <c r="O232" s="280"/>
      <c r="P232" s="280"/>
      <c r="Q232" s="280"/>
      <c r="R232" s="145"/>
      <c r="T232" s="146" t="s">
        <v>5</v>
      </c>
      <c r="U232" s="43" t="s">
        <v>39</v>
      </c>
      <c r="V232" s="147">
        <v>0</v>
      </c>
      <c r="W232" s="147">
        <f t="shared" si="61"/>
        <v>0</v>
      </c>
      <c r="X232" s="147">
        <v>0</v>
      </c>
      <c r="Y232" s="147">
        <f t="shared" si="62"/>
        <v>0</v>
      </c>
      <c r="Z232" s="147">
        <v>0</v>
      </c>
      <c r="AA232" s="148">
        <f t="shared" si="63"/>
        <v>0</v>
      </c>
      <c r="AR232" s="20" t="s">
        <v>135</v>
      </c>
      <c r="AT232" s="20" t="s">
        <v>131</v>
      </c>
      <c r="AU232" s="20" t="s">
        <v>95</v>
      </c>
      <c r="AY232" s="20" t="s">
        <v>130</v>
      </c>
      <c r="BE232" s="149">
        <f t="shared" si="64"/>
        <v>0</v>
      </c>
      <c r="BF232" s="149">
        <f t="shared" si="65"/>
        <v>0</v>
      </c>
      <c r="BG232" s="149">
        <f t="shared" si="66"/>
        <v>0</v>
      </c>
      <c r="BH232" s="149">
        <f t="shared" si="67"/>
        <v>0</v>
      </c>
      <c r="BI232" s="149">
        <f t="shared" si="68"/>
        <v>0</v>
      </c>
      <c r="BJ232" s="20" t="s">
        <v>80</v>
      </c>
      <c r="BK232" s="149">
        <f t="shared" si="69"/>
        <v>0</v>
      </c>
      <c r="BL232" s="20" t="s">
        <v>135</v>
      </c>
      <c r="BM232" s="20" t="s">
        <v>442</v>
      </c>
    </row>
    <row r="233" spans="2:65" s="1" customFormat="1" ht="31.5" customHeight="1">
      <c r="B233" s="140"/>
      <c r="C233" s="141">
        <v>87</v>
      </c>
      <c r="D233" s="141" t="s">
        <v>131</v>
      </c>
      <c r="E233" s="142" t="s">
        <v>443</v>
      </c>
      <c r="F233" s="260" t="s">
        <v>444</v>
      </c>
      <c r="G233" s="260"/>
      <c r="H233" s="260"/>
      <c r="I233" s="260"/>
      <c r="J233" s="143" t="s">
        <v>445</v>
      </c>
      <c r="K233" s="144">
        <v>1</v>
      </c>
      <c r="L233" s="261">
        <v>0</v>
      </c>
      <c r="M233" s="261"/>
      <c r="N233" s="280">
        <f t="shared" si="60"/>
        <v>0</v>
      </c>
      <c r="O233" s="280"/>
      <c r="P233" s="280"/>
      <c r="Q233" s="280"/>
      <c r="R233" s="145"/>
      <c r="T233" s="146" t="s">
        <v>5</v>
      </c>
      <c r="U233" s="43" t="s">
        <v>39</v>
      </c>
      <c r="V233" s="147">
        <v>0</v>
      </c>
      <c r="W233" s="147">
        <f t="shared" si="61"/>
        <v>0</v>
      </c>
      <c r="X233" s="147">
        <v>0</v>
      </c>
      <c r="Y233" s="147">
        <f t="shared" si="62"/>
        <v>0</v>
      </c>
      <c r="Z233" s="147">
        <v>0</v>
      </c>
      <c r="AA233" s="148">
        <f t="shared" si="63"/>
        <v>0</v>
      </c>
      <c r="AR233" s="20" t="s">
        <v>135</v>
      </c>
      <c r="AT233" s="20" t="s">
        <v>131</v>
      </c>
      <c r="AU233" s="20" t="s">
        <v>95</v>
      </c>
      <c r="AY233" s="20" t="s">
        <v>130</v>
      </c>
      <c r="BE233" s="149">
        <f t="shared" si="64"/>
        <v>0</v>
      </c>
      <c r="BF233" s="149">
        <f t="shared" si="65"/>
        <v>0</v>
      </c>
      <c r="BG233" s="149">
        <f t="shared" si="66"/>
        <v>0</v>
      </c>
      <c r="BH233" s="149">
        <f t="shared" si="67"/>
        <v>0</v>
      </c>
      <c r="BI233" s="149">
        <f t="shared" si="68"/>
        <v>0</v>
      </c>
      <c r="BJ233" s="20" t="s">
        <v>80</v>
      </c>
      <c r="BK233" s="149">
        <f t="shared" si="69"/>
        <v>0</v>
      </c>
      <c r="BL233" s="20" t="s">
        <v>135</v>
      </c>
      <c r="BM233" s="20" t="s">
        <v>446</v>
      </c>
    </row>
    <row r="234" spans="2:65" s="1" customFormat="1" ht="22.5" customHeight="1">
      <c r="B234" s="140"/>
      <c r="C234" s="141">
        <v>88</v>
      </c>
      <c r="D234" s="141" t="s">
        <v>131</v>
      </c>
      <c r="E234" s="142" t="s">
        <v>448</v>
      </c>
      <c r="F234" s="260" t="s">
        <v>449</v>
      </c>
      <c r="G234" s="260"/>
      <c r="H234" s="260"/>
      <c r="I234" s="260"/>
      <c r="J234" s="143" t="s">
        <v>445</v>
      </c>
      <c r="K234" s="144">
        <v>1</v>
      </c>
      <c r="L234" s="261">
        <v>0</v>
      </c>
      <c r="M234" s="261"/>
      <c r="N234" s="280">
        <f t="shared" si="60"/>
        <v>0</v>
      </c>
      <c r="O234" s="280"/>
      <c r="P234" s="280"/>
      <c r="Q234" s="280"/>
      <c r="R234" s="145"/>
      <c r="T234" s="146" t="s">
        <v>5</v>
      </c>
      <c r="U234" s="43" t="s">
        <v>39</v>
      </c>
      <c r="V234" s="147">
        <v>0</v>
      </c>
      <c r="W234" s="147">
        <f t="shared" si="61"/>
        <v>0</v>
      </c>
      <c r="X234" s="147">
        <v>0</v>
      </c>
      <c r="Y234" s="147">
        <f t="shared" si="62"/>
        <v>0</v>
      </c>
      <c r="Z234" s="147">
        <v>0</v>
      </c>
      <c r="AA234" s="148">
        <f t="shared" si="63"/>
        <v>0</v>
      </c>
      <c r="AR234" s="20" t="s">
        <v>135</v>
      </c>
      <c r="AT234" s="20" t="s">
        <v>131</v>
      </c>
      <c r="AU234" s="20" t="s">
        <v>95</v>
      </c>
      <c r="AY234" s="20" t="s">
        <v>130</v>
      </c>
      <c r="BE234" s="149">
        <f t="shared" si="64"/>
        <v>0</v>
      </c>
      <c r="BF234" s="149">
        <f t="shared" si="65"/>
        <v>0</v>
      </c>
      <c r="BG234" s="149">
        <f t="shared" si="66"/>
        <v>0</v>
      </c>
      <c r="BH234" s="149">
        <f t="shared" si="67"/>
        <v>0</v>
      </c>
      <c r="BI234" s="149">
        <f t="shared" si="68"/>
        <v>0</v>
      </c>
      <c r="BJ234" s="20" t="s">
        <v>80</v>
      </c>
      <c r="BK234" s="149">
        <f t="shared" si="69"/>
        <v>0</v>
      </c>
      <c r="BL234" s="20" t="s">
        <v>135</v>
      </c>
      <c r="BM234" s="20" t="s">
        <v>450</v>
      </c>
    </row>
    <row r="235" spans="2:65" s="1" customFormat="1" ht="44.25" customHeight="1">
      <c r="B235" s="140"/>
      <c r="C235" s="141">
        <v>89</v>
      </c>
      <c r="D235" s="141" t="s">
        <v>131</v>
      </c>
      <c r="E235" s="142" t="s">
        <v>452</v>
      </c>
      <c r="F235" s="260" t="s">
        <v>453</v>
      </c>
      <c r="G235" s="260"/>
      <c r="H235" s="260"/>
      <c r="I235" s="260"/>
      <c r="J235" s="143" t="s">
        <v>445</v>
      </c>
      <c r="K235" s="144">
        <v>1</v>
      </c>
      <c r="L235" s="261">
        <v>0</v>
      </c>
      <c r="M235" s="261"/>
      <c r="N235" s="280">
        <f t="shared" si="60"/>
        <v>0</v>
      </c>
      <c r="O235" s="280"/>
      <c r="P235" s="280"/>
      <c r="Q235" s="280"/>
      <c r="R235" s="145"/>
      <c r="T235" s="146" t="s">
        <v>5</v>
      </c>
      <c r="U235" s="43" t="s">
        <v>39</v>
      </c>
      <c r="V235" s="147">
        <v>0</v>
      </c>
      <c r="W235" s="147">
        <f t="shared" si="61"/>
        <v>0</v>
      </c>
      <c r="X235" s="147">
        <v>0</v>
      </c>
      <c r="Y235" s="147">
        <f t="shared" si="62"/>
        <v>0</v>
      </c>
      <c r="Z235" s="147">
        <v>0</v>
      </c>
      <c r="AA235" s="148">
        <f t="shared" si="63"/>
        <v>0</v>
      </c>
      <c r="AR235" s="20" t="s">
        <v>135</v>
      </c>
      <c r="AT235" s="20" t="s">
        <v>131</v>
      </c>
      <c r="AU235" s="20" t="s">
        <v>95</v>
      </c>
      <c r="AY235" s="20" t="s">
        <v>130</v>
      </c>
      <c r="BE235" s="149">
        <f t="shared" si="64"/>
        <v>0</v>
      </c>
      <c r="BF235" s="149">
        <f t="shared" si="65"/>
        <v>0</v>
      </c>
      <c r="BG235" s="149">
        <f t="shared" si="66"/>
        <v>0</v>
      </c>
      <c r="BH235" s="149">
        <f t="shared" si="67"/>
        <v>0</v>
      </c>
      <c r="BI235" s="149">
        <f t="shared" si="68"/>
        <v>0</v>
      </c>
      <c r="BJ235" s="20" t="s">
        <v>80</v>
      </c>
      <c r="BK235" s="149">
        <f t="shared" si="69"/>
        <v>0</v>
      </c>
      <c r="BL235" s="20" t="s">
        <v>135</v>
      </c>
      <c r="BM235" s="20" t="s">
        <v>454</v>
      </c>
    </row>
    <row r="236" spans="2:65" s="1" customFormat="1" ht="22.5" customHeight="1">
      <c r="B236" s="140"/>
      <c r="C236" s="141">
        <v>90</v>
      </c>
      <c r="D236" s="141" t="s">
        <v>131</v>
      </c>
      <c r="E236" s="142" t="s">
        <v>455</v>
      </c>
      <c r="F236" s="260" t="s">
        <v>456</v>
      </c>
      <c r="G236" s="260"/>
      <c r="H236" s="260"/>
      <c r="I236" s="260"/>
      <c r="J236" s="143" t="s">
        <v>445</v>
      </c>
      <c r="K236" s="144">
        <v>1</v>
      </c>
      <c r="L236" s="261">
        <v>0</v>
      </c>
      <c r="M236" s="261"/>
      <c r="N236" s="280">
        <f t="shared" si="60"/>
        <v>0</v>
      </c>
      <c r="O236" s="280"/>
      <c r="P236" s="280"/>
      <c r="Q236" s="280"/>
      <c r="R236" s="145"/>
      <c r="T236" s="146" t="s">
        <v>5</v>
      </c>
      <c r="U236" s="43" t="s">
        <v>39</v>
      </c>
      <c r="V236" s="147">
        <v>0</v>
      </c>
      <c r="W236" s="147">
        <f t="shared" si="61"/>
        <v>0</v>
      </c>
      <c r="X236" s="147">
        <v>0</v>
      </c>
      <c r="Y236" s="147">
        <f t="shared" si="62"/>
        <v>0</v>
      </c>
      <c r="Z236" s="147">
        <v>0</v>
      </c>
      <c r="AA236" s="148">
        <f t="shared" si="63"/>
        <v>0</v>
      </c>
      <c r="AR236" s="20" t="s">
        <v>135</v>
      </c>
      <c r="AT236" s="20" t="s">
        <v>131</v>
      </c>
      <c r="AU236" s="20" t="s">
        <v>95</v>
      </c>
      <c r="AY236" s="20" t="s">
        <v>130</v>
      </c>
      <c r="BE236" s="149">
        <f t="shared" si="64"/>
        <v>0</v>
      </c>
      <c r="BF236" s="149">
        <f t="shared" si="65"/>
        <v>0</v>
      </c>
      <c r="BG236" s="149">
        <f t="shared" si="66"/>
        <v>0</v>
      </c>
      <c r="BH236" s="149">
        <f t="shared" si="67"/>
        <v>0</v>
      </c>
      <c r="BI236" s="149">
        <f t="shared" si="68"/>
        <v>0</v>
      </c>
      <c r="BJ236" s="20" t="s">
        <v>80</v>
      </c>
      <c r="BK236" s="149">
        <f t="shared" si="69"/>
        <v>0</v>
      </c>
      <c r="BL236" s="20" t="s">
        <v>135</v>
      </c>
      <c r="BM236" s="20" t="s">
        <v>457</v>
      </c>
    </row>
    <row r="237" spans="2:65" s="1" customFormat="1" ht="57" customHeight="1">
      <c r="B237" s="140"/>
      <c r="C237" s="141">
        <v>91</v>
      </c>
      <c r="D237" s="141" t="s">
        <v>131</v>
      </c>
      <c r="E237" s="142" t="s">
        <v>458</v>
      </c>
      <c r="F237" s="260" t="s">
        <v>459</v>
      </c>
      <c r="G237" s="260"/>
      <c r="H237" s="260"/>
      <c r="I237" s="260"/>
      <c r="J237" s="143" t="s">
        <v>424</v>
      </c>
      <c r="K237" s="144">
        <v>1</v>
      </c>
      <c r="L237" s="261">
        <v>0</v>
      </c>
      <c r="M237" s="261"/>
      <c r="N237" s="280">
        <f t="shared" si="60"/>
        <v>0</v>
      </c>
      <c r="O237" s="280"/>
      <c r="P237" s="280"/>
      <c r="Q237" s="280"/>
      <c r="R237" s="145"/>
      <c r="T237" s="146" t="s">
        <v>5</v>
      </c>
      <c r="U237" s="43" t="s">
        <v>39</v>
      </c>
      <c r="V237" s="147">
        <v>0</v>
      </c>
      <c r="W237" s="147">
        <f t="shared" si="61"/>
        <v>0</v>
      </c>
      <c r="X237" s="147">
        <v>0</v>
      </c>
      <c r="Y237" s="147">
        <f t="shared" si="62"/>
        <v>0</v>
      </c>
      <c r="Z237" s="147">
        <v>0</v>
      </c>
      <c r="AA237" s="148">
        <f t="shared" si="63"/>
        <v>0</v>
      </c>
      <c r="AR237" s="20" t="s">
        <v>135</v>
      </c>
      <c r="AT237" s="20" t="s">
        <v>131</v>
      </c>
      <c r="AU237" s="20" t="s">
        <v>95</v>
      </c>
      <c r="AY237" s="20" t="s">
        <v>130</v>
      </c>
      <c r="BE237" s="149">
        <f t="shared" si="64"/>
        <v>0</v>
      </c>
      <c r="BF237" s="149">
        <f t="shared" si="65"/>
        <v>0</v>
      </c>
      <c r="BG237" s="149">
        <f t="shared" si="66"/>
        <v>0</v>
      </c>
      <c r="BH237" s="149">
        <f t="shared" si="67"/>
        <v>0</v>
      </c>
      <c r="BI237" s="149">
        <f t="shared" si="68"/>
        <v>0</v>
      </c>
      <c r="BJ237" s="20" t="s">
        <v>80</v>
      </c>
      <c r="BK237" s="149">
        <f t="shared" si="69"/>
        <v>0</v>
      </c>
      <c r="BL237" s="20" t="s">
        <v>135</v>
      </c>
      <c r="BM237" s="20" t="s">
        <v>460</v>
      </c>
    </row>
    <row r="238" spans="2:65" s="1" customFormat="1" ht="31.5" customHeight="1">
      <c r="B238" s="140"/>
      <c r="C238" s="141">
        <v>92</v>
      </c>
      <c r="D238" s="141" t="s">
        <v>131</v>
      </c>
      <c r="E238" s="142" t="s">
        <v>462</v>
      </c>
      <c r="F238" s="260" t="s">
        <v>463</v>
      </c>
      <c r="G238" s="260"/>
      <c r="H238" s="260"/>
      <c r="I238" s="260"/>
      <c r="J238" s="143" t="s">
        <v>445</v>
      </c>
      <c r="K238" s="144">
        <v>1</v>
      </c>
      <c r="L238" s="261">
        <v>0</v>
      </c>
      <c r="M238" s="261"/>
      <c r="N238" s="280">
        <f t="shared" si="60"/>
        <v>0</v>
      </c>
      <c r="O238" s="280"/>
      <c r="P238" s="280"/>
      <c r="Q238" s="280"/>
      <c r="R238" s="145"/>
      <c r="T238" s="146" t="s">
        <v>5</v>
      </c>
      <c r="U238" s="43" t="s">
        <v>39</v>
      </c>
      <c r="V238" s="147">
        <v>0</v>
      </c>
      <c r="W238" s="147">
        <f t="shared" si="61"/>
        <v>0</v>
      </c>
      <c r="X238" s="147">
        <v>0</v>
      </c>
      <c r="Y238" s="147">
        <f t="shared" si="62"/>
        <v>0</v>
      </c>
      <c r="Z238" s="147">
        <v>0</v>
      </c>
      <c r="AA238" s="148">
        <f t="shared" si="63"/>
        <v>0</v>
      </c>
      <c r="AR238" s="20" t="s">
        <v>135</v>
      </c>
      <c r="AT238" s="20" t="s">
        <v>131</v>
      </c>
      <c r="AU238" s="20" t="s">
        <v>95</v>
      </c>
      <c r="AY238" s="20" t="s">
        <v>130</v>
      </c>
      <c r="BE238" s="149">
        <f t="shared" si="64"/>
        <v>0</v>
      </c>
      <c r="BF238" s="149">
        <f t="shared" si="65"/>
        <v>0</v>
      </c>
      <c r="BG238" s="149">
        <f t="shared" si="66"/>
        <v>0</v>
      </c>
      <c r="BH238" s="149">
        <f t="shared" si="67"/>
        <v>0</v>
      </c>
      <c r="BI238" s="149">
        <f t="shared" si="68"/>
        <v>0</v>
      </c>
      <c r="BJ238" s="20" t="s">
        <v>80</v>
      </c>
      <c r="BK238" s="149">
        <f t="shared" si="69"/>
        <v>0</v>
      </c>
      <c r="BL238" s="20" t="s">
        <v>135</v>
      </c>
      <c r="BM238" s="20" t="s">
        <v>464</v>
      </c>
    </row>
    <row r="239" spans="2:65" s="1" customFormat="1" ht="44.25" customHeight="1">
      <c r="B239" s="140"/>
      <c r="C239" s="141">
        <v>93</v>
      </c>
      <c r="D239" s="141" t="s">
        <v>131</v>
      </c>
      <c r="E239" s="142" t="s">
        <v>465</v>
      </c>
      <c r="F239" s="260" t="s">
        <v>466</v>
      </c>
      <c r="G239" s="260"/>
      <c r="H239" s="260"/>
      <c r="I239" s="260"/>
      <c r="J239" s="143" t="s">
        <v>445</v>
      </c>
      <c r="K239" s="144">
        <v>1</v>
      </c>
      <c r="L239" s="261">
        <v>0</v>
      </c>
      <c r="M239" s="261"/>
      <c r="N239" s="280">
        <f t="shared" si="60"/>
        <v>0</v>
      </c>
      <c r="O239" s="280"/>
      <c r="P239" s="280"/>
      <c r="Q239" s="280"/>
      <c r="R239" s="145"/>
      <c r="T239" s="146" t="s">
        <v>5</v>
      </c>
      <c r="U239" s="43" t="s">
        <v>39</v>
      </c>
      <c r="V239" s="147">
        <v>0</v>
      </c>
      <c r="W239" s="147">
        <f t="shared" si="61"/>
        <v>0</v>
      </c>
      <c r="X239" s="147">
        <v>0</v>
      </c>
      <c r="Y239" s="147">
        <f t="shared" si="62"/>
        <v>0</v>
      </c>
      <c r="Z239" s="147">
        <v>0</v>
      </c>
      <c r="AA239" s="148">
        <f t="shared" si="63"/>
        <v>0</v>
      </c>
      <c r="AR239" s="20" t="s">
        <v>135</v>
      </c>
      <c r="AT239" s="20" t="s">
        <v>131</v>
      </c>
      <c r="AU239" s="20" t="s">
        <v>95</v>
      </c>
      <c r="AY239" s="20" t="s">
        <v>130</v>
      </c>
      <c r="BE239" s="149">
        <f t="shared" si="64"/>
        <v>0</v>
      </c>
      <c r="BF239" s="149">
        <f t="shared" si="65"/>
        <v>0</v>
      </c>
      <c r="BG239" s="149">
        <f t="shared" si="66"/>
        <v>0</v>
      </c>
      <c r="BH239" s="149">
        <f t="shared" si="67"/>
        <v>0</v>
      </c>
      <c r="BI239" s="149">
        <f t="shared" si="68"/>
        <v>0</v>
      </c>
      <c r="BJ239" s="20" t="s">
        <v>80</v>
      </c>
      <c r="BK239" s="149">
        <f t="shared" si="69"/>
        <v>0</v>
      </c>
      <c r="BL239" s="20" t="s">
        <v>135</v>
      </c>
      <c r="BM239" s="20" t="s">
        <v>467</v>
      </c>
    </row>
    <row r="240" spans="2:65" s="1" customFormat="1" ht="22.5" customHeight="1">
      <c r="B240" s="140"/>
      <c r="C240" s="141">
        <v>94</v>
      </c>
      <c r="D240" s="141" t="s">
        <v>131</v>
      </c>
      <c r="E240" s="142" t="s">
        <v>468</v>
      </c>
      <c r="F240" s="260" t="s">
        <v>469</v>
      </c>
      <c r="G240" s="260"/>
      <c r="H240" s="260"/>
      <c r="I240" s="260"/>
      <c r="J240" s="143" t="s">
        <v>445</v>
      </c>
      <c r="K240" s="144">
        <v>1</v>
      </c>
      <c r="L240" s="261">
        <v>0</v>
      </c>
      <c r="M240" s="261"/>
      <c r="N240" s="280">
        <f t="shared" si="60"/>
        <v>0</v>
      </c>
      <c r="O240" s="280"/>
      <c r="P240" s="280"/>
      <c r="Q240" s="280"/>
      <c r="R240" s="145"/>
      <c r="T240" s="146" t="s">
        <v>5</v>
      </c>
      <c r="U240" s="43" t="s">
        <v>39</v>
      </c>
      <c r="V240" s="147">
        <v>0</v>
      </c>
      <c r="W240" s="147">
        <f t="shared" si="61"/>
        <v>0</v>
      </c>
      <c r="X240" s="147">
        <v>0</v>
      </c>
      <c r="Y240" s="147">
        <f t="shared" si="62"/>
        <v>0</v>
      </c>
      <c r="Z240" s="147">
        <v>0</v>
      </c>
      <c r="AA240" s="148">
        <f t="shared" si="63"/>
        <v>0</v>
      </c>
      <c r="AR240" s="20" t="s">
        <v>135</v>
      </c>
      <c r="AT240" s="20" t="s">
        <v>131</v>
      </c>
      <c r="AU240" s="20" t="s">
        <v>95</v>
      </c>
      <c r="AY240" s="20" t="s">
        <v>130</v>
      </c>
      <c r="BE240" s="149">
        <f t="shared" si="64"/>
        <v>0</v>
      </c>
      <c r="BF240" s="149">
        <f t="shared" si="65"/>
        <v>0</v>
      </c>
      <c r="BG240" s="149">
        <f t="shared" si="66"/>
        <v>0</v>
      </c>
      <c r="BH240" s="149">
        <f t="shared" si="67"/>
        <v>0</v>
      </c>
      <c r="BI240" s="149">
        <f t="shared" si="68"/>
        <v>0</v>
      </c>
      <c r="BJ240" s="20" t="s">
        <v>80</v>
      </c>
      <c r="BK240" s="149">
        <f t="shared" si="69"/>
        <v>0</v>
      </c>
      <c r="BL240" s="20" t="s">
        <v>135</v>
      </c>
      <c r="BM240" s="20" t="s">
        <v>470</v>
      </c>
    </row>
    <row r="241" spans="2:65" s="1" customFormat="1" ht="22.5" customHeight="1">
      <c r="B241" s="140"/>
      <c r="C241" s="141">
        <v>95</v>
      </c>
      <c r="D241" s="141" t="s">
        <v>131</v>
      </c>
      <c r="E241" s="142" t="s">
        <v>471</v>
      </c>
      <c r="F241" s="260" t="s">
        <v>472</v>
      </c>
      <c r="G241" s="260"/>
      <c r="H241" s="260"/>
      <c r="I241" s="260"/>
      <c r="J241" s="143" t="s">
        <v>445</v>
      </c>
      <c r="K241" s="144">
        <v>1</v>
      </c>
      <c r="L241" s="261">
        <v>0</v>
      </c>
      <c r="M241" s="261"/>
      <c r="N241" s="280">
        <f t="shared" si="60"/>
        <v>0</v>
      </c>
      <c r="O241" s="280"/>
      <c r="P241" s="280"/>
      <c r="Q241" s="280"/>
      <c r="R241" s="145"/>
      <c r="T241" s="146" t="s">
        <v>5</v>
      </c>
      <c r="U241" s="43" t="s">
        <v>39</v>
      </c>
      <c r="V241" s="147">
        <v>0</v>
      </c>
      <c r="W241" s="147">
        <f t="shared" si="61"/>
        <v>0</v>
      </c>
      <c r="X241" s="147">
        <v>0</v>
      </c>
      <c r="Y241" s="147">
        <f t="shared" si="62"/>
        <v>0</v>
      </c>
      <c r="Z241" s="147">
        <v>0</v>
      </c>
      <c r="AA241" s="148">
        <f t="shared" si="63"/>
        <v>0</v>
      </c>
      <c r="AR241" s="20" t="s">
        <v>135</v>
      </c>
      <c r="AT241" s="20" t="s">
        <v>131</v>
      </c>
      <c r="AU241" s="20" t="s">
        <v>95</v>
      </c>
      <c r="AY241" s="20" t="s">
        <v>130</v>
      </c>
      <c r="BE241" s="149">
        <f t="shared" si="64"/>
        <v>0</v>
      </c>
      <c r="BF241" s="149">
        <f t="shared" si="65"/>
        <v>0</v>
      </c>
      <c r="BG241" s="149">
        <f t="shared" si="66"/>
        <v>0</v>
      </c>
      <c r="BH241" s="149">
        <f t="shared" si="67"/>
        <v>0</v>
      </c>
      <c r="BI241" s="149">
        <f t="shared" si="68"/>
        <v>0</v>
      </c>
      <c r="BJ241" s="20" t="s">
        <v>80</v>
      </c>
      <c r="BK241" s="149">
        <f t="shared" si="69"/>
        <v>0</v>
      </c>
      <c r="BL241" s="20" t="s">
        <v>135</v>
      </c>
      <c r="BM241" s="20" t="s">
        <v>473</v>
      </c>
    </row>
    <row r="242" spans="2:65" s="1" customFormat="1" ht="22.5" customHeight="1">
      <c r="B242" s="140"/>
      <c r="C242" s="141">
        <v>96</v>
      </c>
      <c r="D242" s="141" t="s">
        <v>131</v>
      </c>
      <c r="E242" s="142" t="s">
        <v>474</v>
      </c>
      <c r="F242" s="260" t="s">
        <v>475</v>
      </c>
      <c r="G242" s="260"/>
      <c r="H242" s="260"/>
      <c r="I242" s="260"/>
      <c r="J242" s="143" t="s">
        <v>424</v>
      </c>
      <c r="K242" s="144">
        <v>1</v>
      </c>
      <c r="L242" s="261">
        <v>0</v>
      </c>
      <c r="M242" s="261"/>
      <c r="N242" s="280">
        <f t="shared" si="60"/>
        <v>0</v>
      </c>
      <c r="O242" s="280"/>
      <c r="P242" s="280"/>
      <c r="Q242" s="280"/>
      <c r="R242" s="145"/>
      <c r="T242" s="146" t="s">
        <v>5</v>
      </c>
      <c r="U242" s="170" t="s">
        <v>39</v>
      </c>
      <c r="V242" s="171">
        <v>0</v>
      </c>
      <c r="W242" s="171">
        <f t="shared" si="61"/>
        <v>0</v>
      </c>
      <c r="X242" s="171">
        <v>0</v>
      </c>
      <c r="Y242" s="171">
        <f t="shared" si="62"/>
        <v>0</v>
      </c>
      <c r="Z242" s="171">
        <v>0</v>
      </c>
      <c r="AA242" s="172">
        <f t="shared" si="63"/>
        <v>0</v>
      </c>
      <c r="AR242" s="20" t="s">
        <v>135</v>
      </c>
      <c r="AT242" s="20" t="s">
        <v>131</v>
      </c>
      <c r="AU242" s="20" t="s">
        <v>95</v>
      </c>
      <c r="AY242" s="20" t="s">
        <v>130</v>
      </c>
      <c r="BE242" s="149">
        <f t="shared" si="64"/>
        <v>0</v>
      </c>
      <c r="BF242" s="149">
        <f t="shared" si="65"/>
        <v>0</v>
      </c>
      <c r="BG242" s="149">
        <f t="shared" si="66"/>
        <v>0</v>
      </c>
      <c r="BH242" s="149">
        <f t="shared" si="67"/>
        <v>0</v>
      </c>
      <c r="BI242" s="149">
        <f t="shared" si="68"/>
        <v>0</v>
      </c>
      <c r="BJ242" s="20" t="s">
        <v>80</v>
      </c>
      <c r="BK242" s="149">
        <f t="shared" si="69"/>
        <v>0</v>
      </c>
      <c r="BL242" s="20" t="s">
        <v>135</v>
      </c>
      <c r="BM242" s="20" t="s">
        <v>476</v>
      </c>
    </row>
    <row r="243" spans="2:65" s="1" customFormat="1" ht="6.95" customHeight="1">
      <c r="B243" s="58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60"/>
    </row>
  </sheetData>
  <mergeCells count="376">
    <mergeCell ref="N180:Q180"/>
    <mergeCell ref="N224:Q224"/>
    <mergeCell ref="N225:Q225"/>
    <mergeCell ref="H1:K1"/>
    <mergeCell ref="S2:AC2"/>
    <mergeCell ref="F240:I240"/>
    <mergeCell ref="L240:M240"/>
    <mergeCell ref="N240:Q240"/>
    <mergeCell ref="F241:I241"/>
    <mergeCell ref="L241:M241"/>
    <mergeCell ref="N241:Q241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3:I223"/>
    <mergeCell ref="L223:M223"/>
    <mergeCell ref="N223:Q223"/>
    <mergeCell ref="F226:I226"/>
    <mergeCell ref="L226:M226"/>
    <mergeCell ref="N226:Q226"/>
    <mergeCell ref="F227:I227"/>
    <mergeCell ref="L227:M227"/>
    <mergeCell ref="N227:Q227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10:I210"/>
    <mergeCell ref="L210:M210"/>
    <mergeCell ref="N210:Q210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2:I192"/>
    <mergeCell ref="F193:I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F185:I185"/>
    <mergeCell ref="L185:M185"/>
    <mergeCell ref="N185:Q185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2:I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4:I164"/>
    <mergeCell ref="L164:M164"/>
    <mergeCell ref="N164:Q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0:I160"/>
    <mergeCell ref="L160:M160"/>
    <mergeCell ref="N160:Q160"/>
    <mergeCell ref="F162:I162"/>
    <mergeCell ref="L162:M162"/>
    <mergeCell ref="N162:Q162"/>
    <mergeCell ref="F163:I163"/>
    <mergeCell ref="L163:M163"/>
    <mergeCell ref="N163:Q163"/>
    <mergeCell ref="N161:Q161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3:I143"/>
    <mergeCell ref="L143:M143"/>
    <mergeCell ref="N143:Q143"/>
    <mergeCell ref="F145:I145"/>
    <mergeCell ref="L145:M145"/>
    <mergeCell ref="N145:Q145"/>
    <mergeCell ref="F147:I147"/>
    <mergeCell ref="L147:M147"/>
    <mergeCell ref="N147:Q147"/>
    <mergeCell ref="N144:Q144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26:I126"/>
    <mergeCell ref="F127:I127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N128:Q128"/>
    <mergeCell ref="N129:Q129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N119:Q119"/>
    <mergeCell ref="N120:Q120"/>
    <mergeCell ref="N121:Q121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2"/>
  <sheetViews>
    <sheetView showGridLines="0" workbookViewId="0">
      <pane ySplit="1" topLeftCell="A102" activePane="bottomLeft" state="frozen"/>
      <selection pane="bottomLeft" activeCell="L116" sqref="L116:M11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90</v>
      </c>
      <c r="G1" s="16"/>
      <c r="H1" s="240" t="s">
        <v>91</v>
      </c>
      <c r="I1" s="240"/>
      <c r="J1" s="240"/>
      <c r="K1" s="240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0" t="s">
        <v>82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95</v>
      </c>
    </row>
    <row r="4" spans="1:66" ht="36.950000000000003" customHeight="1">
      <c r="B4" s="24"/>
      <c r="C4" s="207" t="s">
        <v>96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17</v>
      </c>
      <c r="E6" s="27"/>
      <c r="F6" s="241" t="str">
        <f>'Rekapitulace stavby'!K6</f>
        <v>ČSSZ Ústředí - oprava Foldermayerova pavilonu - Rozpočet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7"/>
      <c r="R6" s="25"/>
    </row>
    <row r="7" spans="1:66" s="1" customFormat="1" ht="32.85" customHeight="1">
      <c r="B7" s="34"/>
      <c r="C7" s="35"/>
      <c r="D7" s="30" t="s">
        <v>97</v>
      </c>
      <c r="E7" s="35"/>
      <c r="F7" s="211" t="s">
        <v>1689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5"/>
      <c r="R7" s="36"/>
    </row>
    <row r="8" spans="1:66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20</v>
      </c>
      <c r="E9" s="35"/>
      <c r="F9" s="29" t="s">
        <v>29</v>
      </c>
      <c r="G9" s="35"/>
      <c r="H9" s="35"/>
      <c r="I9" s="35"/>
      <c r="J9" s="35"/>
      <c r="K9" s="35"/>
      <c r="L9" s="35"/>
      <c r="M9" s="31" t="s">
        <v>22</v>
      </c>
      <c r="N9" s="35"/>
      <c r="O9" s="244"/>
      <c r="P9" s="24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09" t="s">
        <v>25</v>
      </c>
      <c r="P11" s="209"/>
      <c r="Q11" s="35"/>
      <c r="R11" s="36"/>
    </row>
    <row r="12" spans="1:66" s="1" customFormat="1" ht="18" customHeight="1">
      <c r="B12" s="34"/>
      <c r="C12" s="35"/>
      <c r="D12" s="35"/>
      <c r="E12" s="29" t="s">
        <v>5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09" t="s">
        <v>5</v>
      </c>
      <c r="P12" s="20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09" t="str">
        <f>IF('Rekapitulace stavby'!AN13="","",'Rekapitulace stavby'!AN13)</f>
        <v/>
      </c>
      <c r="P14" s="20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09" t="str">
        <f>IF('Rekapitulace stavby'!AN14="","",'Rekapitulace stavby'!AN14)</f>
        <v/>
      </c>
      <c r="P15" s="20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09"/>
      <c r="P17" s="209"/>
      <c r="Q17" s="35"/>
      <c r="R17" s="36"/>
    </row>
    <row r="18" spans="2:18" s="1" customFormat="1" ht="18" customHeight="1">
      <c r="B18" s="34"/>
      <c r="C18" s="35"/>
      <c r="D18" s="35"/>
      <c r="E18" s="29" t="s">
        <v>5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09" t="s">
        <v>5</v>
      </c>
      <c r="P18" s="20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33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09" t="str">
        <f>IF('Rekapitulace stavby'!AN19="","",'Rekapitulace stavby'!AN19)</f>
        <v/>
      </c>
      <c r="P20" s="20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09" t="str">
        <f>IF('Rekapitulace stavby'!AN20="","",'Rekapitulace stavby'!AN20)</f>
        <v/>
      </c>
      <c r="P21" s="20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2" t="s">
        <v>5</v>
      </c>
      <c r="F24" s="212"/>
      <c r="G24" s="212"/>
      <c r="H24" s="212"/>
      <c r="I24" s="212"/>
      <c r="J24" s="212"/>
      <c r="K24" s="212"/>
      <c r="L24" s="212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98</v>
      </c>
      <c r="E27" s="35"/>
      <c r="F27" s="35"/>
      <c r="G27" s="35"/>
      <c r="H27" s="35"/>
      <c r="I27" s="35"/>
      <c r="J27" s="35"/>
      <c r="K27" s="35"/>
      <c r="L27" s="35"/>
      <c r="M27" s="236">
        <f>N88</f>
        <v>0</v>
      </c>
      <c r="N27" s="236"/>
      <c r="O27" s="236"/>
      <c r="P27" s="236"/>
      <c r="Q27" s="35"/>
      <c r="R27" s="36"/>
    </row>
    <row r="28" spans="2:18" s="1" customFormat="1" ht="14.4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236">
        <f>N94</f>
        <v>0</v>
      </c>
      <c r="N28" s="236"/>
      <c r="O28" s="236"/>
      <c r="P28" s="23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37</v>
      </c>
      <c r="E30" s="35"/>
      <c r="F30" s="35"/>
      <c r="G30" s="35"/>
      <c r="H30" s="35"/>
      <c r="I30" s="35"/>
      <c r="J30" s="35"/>
      <c r="K30" s="35"/>
      <c r="L30" s="35"/>
      <c r="M30" s="248">
        <f>ROUND(M27+M28,2)</f>
        <v>0</v>
      </c>
      <c r="N30" s="243"/>
      <c r="O30" s="243"/>
      <c r="P30" s="243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38</v>
      </c>
      <c r="E32" s="41" t="s">
        <v>39</v>
      </c>
      <c r="F32" s="42">
        <v>0.21</v>
      </c>
      <c r="G32" s="107" t="s">
        <v>40</v>
      </c>
      <c r="H32" s="245">
        <f>ROUND((SUM(BE94:BE95)+SUM(BE113:BE251)), 2)</f>
        <v>0</v>
      </c>
      <c r="I32" s="243"/>
      <c r="J32" s="243"/>
      <c r="K32" s="35"/>
      <c r="L32" s="35"/>
      <c r="M32" s="245">
        <f>ROUND(ROUND((SUM(BE94:BE95)+SUM(BE113:BE251)), 2)*F32, 2)</f>
        <v>0</v>
      </c>
      <c r="N32" s="243"/>
      <c r="O32" s="243"/>
      <c r="P32" s="243"/>
      <c r="Q32" s="35"/>
      <c r="R32" s="36"/>
    </row>
    <row r="33" spans="2:18" s="1" customFormat="1" ht="14.45" customHeight="1">
      <c r="B33" s="34"/>
      <c r="C33" s="35"/>
      <c r="D33" s="35"/>
      <c r="E33" s="41" t="s">
        <v>41</v>
      </c>
      <c r="F33" s="42">
        <v>0.15</v>
      </c>
      <c r="G33" s="107" t="s">
        <v>40</v>
      </c>
      <c r="H33" s="245">
        <f>ROUND((SUM(BF94:BF95)+SUM(BF113:BF251)), 2)</f>
        <v>0</v>
      </c>
      <c r="I33" s="243"/>
      <c r="J33" s="243"/>
      <c r="K33" s="35"/>
      <c r="L33" s="35"/>
      <c r="M33" s="245">
        <f>ROUND(ROUND((SUM(BF94:BF95)+SUM(BF113:BF251)), 2)*F33, 2)</f>
        <v>0</v>
      </c>
      <c r="N33" s="243"/>
      <c r="O33" s="243"/>
      <c r="P33" s="243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42</v>
      </c>
      <c r="F34" s="42">
        <v>0.21</v>
      </c>
      <c r="G34" s="107" t="s">
        <v>40</v>
      </c>
      <c r="H34" s="245">
        <f>ROUND((SUM(BG94:BG95)+SUM(BG113:BG251)), 2)</f>
        <v>0</v>
      </c>
      <c r="I34" s="243"/>
      <c r="J34" s="243"/>
      <c r="K34" s="35"/>
      <c r="L34" s="35"/>
      <c r="M34" s="245">
        <v>0</v>
      </c>
      <c r="N34" s="243"/>
      <c r="O34" s="243"/>
      <c r="P34" s="243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0.15</v>
      </c>
      <c r="G35" s="107" t="s">
        <v>40</v>
      </c>
      <c r="H35" s="245">
        <f>ROUND((SUM(BH94:BH95)+SUM(BH113:BH251)), 2)</f>
        <v>0</v>
      </c>
      <c r="I35" s="243"/>
      <c r="J35" s="243"/>
      <c r="K35" s="35"/>
      <c r="L35" s="35"/>
      <c r="M35" s="245">
        <v>0</v>
      </c>
      <c r="N35" s="243"/>
      <c r="O35" s="243"/>
      <c r="P35" s="243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</v>
      </c>
      <c r="G36" s="107" t="s">
        <v>40</v>
      </c>
      <c r="H36" s="245">
        <f>ROUND((SUM(BI94:BI95)+SUM(BI113:BI251)), 2)</f>
        <v>0</v>
      </c>
      <c r="I36" s="243"/>
      <c r="J36" s="243"/>
      <c r="K36" s="35"/>
      <c r="L36" s="35"/>
      <c r="M36" s="245">
        <v>0</v>
      </c>
      <c r="N36" s="243"/>
      <c r="O36" s="243"/>
      <c r="P36" s="243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45</v>
      </c>
      <c r="E38" s="74"/>
      <c r="F38" s="74"/>
      <c r="G38" s="109" t="s">
        <v>46</v>
      </c>
      <c r="H38" s="110" t="s">
        <v>47</v>
      </c>
      <c r="I38" s="74"/>
      <c r="J38" s="74"/>
      <c r="K38" s="74"/>
      <c r="L38" s="246">
        <f>SUM(M30:M36)</f>
        <v>0</v>
      </c>
      <c r="M38" s="246"/>
      <c r="N38" s="246"/>
      <c r="O38" s="246"/>
      <c r="P38" s="24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7" t="s">
        <v>100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41" t="str">
        <f>F6</f>
        <v>ČSSZ Ústředí - oprava Foldermayerova pavilonu - Rozpočet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35"/>
      <c r="R78" s="36"/>
    </row>
    <row r="79" spans="2:18" s="1" customFormat="1" ht="36.950000000000003" customHeight="1">
      <c r="B79" s="34"/>
      <c r="C79" s="68" t="s">
        <v>97</v>
      </c>
      <c r="D79" s="35"/>
      <c r="E79" s="35"/>
      <c r="F79" s="217" t="str">
        <f>F7</f>
        <v>3 - Vzduchotechnika</v>
      </c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44" t="str">
        <f>IF(O9="","",O9)</f>
        <v/>
      </c>
      <c r="N81" s="244"/>
      <c r="O81" s="244"/>
      <c r="P81" s="244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/>
      </c>
      <c r="G83" s="35"/>
      <c r="H83" s="35"/>
      <c r="I83" s="35"/>
      <c r="J83" s="35"/>
      <c r="K83" s="31" t="s">
        <v>30</v>
      </c>
      <c r="L83" s="35"/>
      <c r="M83" s="209" t="str">
        <f>E18</f>
        <v/>
      </c>
      <c r="N83" s="209"/>
      <c r="O83" s="209"/>
      <c r="P83" s="209"/>
      <c r="Q83" s="209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33</v>
      </c>
      <c r="L84" s="35"/>
      <c r="M84" s="209" t="str">
        <f>E21</f>
        <v xml:space="preserve"> </v>
      </c>
      <c r="N84" s="209"/>
      <c r="O84" s="209"/>
      <c r="P84" s="209"/>
      <c r="Q84" s="20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4" t="s">
        <v>101</v>
      </c>
      <c r="D86" s="255"/>
      <c r="E86" s="255"/>
      <c r="F86" s="255"/>
      <c r="G86" s="255"/>
      <c r="H86" s="103"/>
      <c r="I86" s="103"/>
      <c r="J86" s="103"/>
      <c r="K86" s="103"/>
      <c r="L86" s="103"/>
      <c r="M86" s="103"/>
      <c r="N86" s="254" t="s">
        <v>102</v>
      </c>
      <c r="O86" s="255"/>
      <c r="P86" s="255"/>
      <c r="Q86" s="255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103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30">
        <f>N113</f>
        <v>0</v>
      </c>
      <c r="O88" s="290"/>
      <c r="P88" s="290"/>
      <c r="Q88" s="290"/>
      <c r="R88" s="36"/>
      <c r="AU88" s="20" t="s">
        <v>104</v>
      </c>
    </row>
    <row r="89" spans="2:47" s="6" customFormat="1" ht="24.95" customHeight="1">
      <c r="B89" s="112"/>
      <c r="C89" s="113"/>
      <c r="D89" s="114" t="s">
        <v>107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50">
        <f>N114</f>
        <v>0</v>
      </c>
      <c r="O89" s="251"/>
      <c r="P89" s="251"/>
      <c r="Q89" s="251"/>
      <c r="R89" s="115"/>
    </row>
    <row r="90" spans="2:47" s="7" customFormat="1" ht="19.899999999999999" customHeight="1">
      <c r="B90" s="116"/>
      <c r="C90" s="117"/>
      <c r="D90" s="118" t="s">
        <v>477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52">
        <f>N115</f>
        <v>0</v>
      </c>
      <c r="O90" s="253"/>
      <c r="P90" s="253"/>
      <c r="Q90" s="253"/>
      <c r="R90" s="119"/>
    </row>
    <row r="91" spans="2:47" s="6" customFormat="1" ht="24.95" customHeight="1">
      <c r="B91" s="112"/>
      <c r="C91" s="113"/>
      <c r="D91" s="114" t="s">
        <v>113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50">
        <f>N228</f>
        <v>0</v>
      </c>
      <c r="O91" s="251"/>
      <c r="P91" s="251"/>
      <c r="Q91" s="251"/>
      <c r="R91" s="115"/>
    </row>
    <row r="92" spans="2:47" s="7" customFormat="1" ht="19.899999999999999" customHeight="1">
      <c r="B92" s="116"/>
      <c r="C92" s="117"/>
      <c r="D92" s="118" t="s">
        <v>114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52">
        <f>N229</f>
        <v>0</v>
      </c>
      <c r="O92" s="253"/>
      <c r="P92" s="253"/>
      <c r="Q92" s="253"/>
      <c r="R92" s="119"/>
    </row>
    <row r="93" spans="2:47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47" s="1" customFormat="1" ht="29.25" customHeight="1">
      <c r="B94" s="34"/>
      <c r="C94" s="111" t="s">
        <v>115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90">
        <v>0</v>
      </c>
      <c r="O94" s="256"/>
      <c r="P94" s="256"/>
      <c r="Q94" s="256"/>
      <c r="R94" s="36"/>
      <c r="T94" s="120"/>
      <c r="U94" s="121" t="s">
        <v>38</v>
      </c>
    </row>
    <row r="95" spans="2:47" s="1" customFormat="1" ht="1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02" t="s">
        <v>89</v>
      </c>
      <c r="D96" s="103"/>
      <c r="E96" s="103"/>
      <c r="F96" s="103"/>
      <c r="G96" s="103"/>
      <c r="H96" s="103"/>
      <c r="I96" s="103"/>
      <c r="J96" s="103"/>
      <c r="K96" s="103"/>
      <c r="L96" s="233">
        <f>ROUND(SUM(N88+N94),2)</f>
        <v>0</v>
      </c>
      <c r="M96" s="233"/>
      <c r="N96" s="233"/>
      <c r="O96" s="233"/>
      <c r="P96" s="233"/>
      <c r="Q96" s="233"/>
      <c r="R96" s="36"/>
    </row>
    <row r="97" spans="2:27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60"/>
    </row>
    <row r="101" spans="2:27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</row>
    <row r="102" spans="2:27" s="1" customFormat="1" ht="36.950000000000003" customHeight="1">
      <c r="B102" s="34"/>
      <c r="C102" s="207" t="s">
        <v>116</v>
      </c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36"/>
    </row>
    <row r="103" spans="2:27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7" s="1" customFormat="1" ht="30" customHeight="1">
      <c r="B104" s="34"/>
      <c r="C104" s="31" t="s">
        <v>17</v>
      </c>
      <c r="D104" s="35"/>
      <c r="E104" s="35"/>
      <c r="F104" s="241" t="str">
        <f>F6</f>
        <v>ČSSZ Ústředí - oprava Foldermayerova pavilonu - Rozpočet</v>
      </c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35"/>
      <c r="R104" s="36"/>
    </row>
    <row r="105" spans="2:27" s="1" customFormat="1" ht="36.950000000000003" customHeight="1">
      <c r="B105" s="34"/>
      <c r="C105" s="68" t="s">
        <v>97</v>
      </c>
      <c r="D105" s="35"/>
      <c r="E105" s="35"/>
      <c r="F105" s="217" t="str">
        <f>F7</f>
        <v>3 - Vzduchotechnika</v>
      </c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35"/>
      <c r="R105" s="36"/>
    </row>
    <row r="106" spans="2:27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7" s="1" customFormat="1" ht="18" customHeight="1">
      <c r="B107" s="34"/>
      <c r="C107" s="31" t="s">
        <v>20</v>
      </c>
      <c r="D107" s="35"/>
      <c r="E107" s="35"/>
      <c r="F107" s="29" t="str">
        <f>F9</f>
        <v xml:space="preserve"> </v>
      </c>
      <c r="G107" s="35"/>
      <c r="H107" s="35"/>
      <c r="I107" s="35"/>
      <c r="J107" s="35"/>
      <c r="K107" s="31" t="s">
        <v>22</v>
      </c>
      <c r="L107" s="35"/>
      <c r="M107" s="244" t="str">
        <f>IF(O9="","",O9)</f>
        <v/>
      </c>
      <c r="N107" s="244"/>
      <c r="O107" s="244"/>
      <c r="P107" s="244"/>
      <c r="Q107" s="35"/>
      <c r="R107" s="36"/>
    </row>
    <row r="108" spans="2:27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7" s="1" customFormat="1" ht="15">
      <c r="B109" s="34"/>
      <c r="C109" s="31" t="s">
        <v>23</v>
      </c>
      <c r="D109" s="35"/>
      <c r="E109" s="35"/>
      <c r="F109" s="29" t="str">
        <f>E12</f>
        <v/>
      </c>
      <c r="G109" s="35"/>
      <c r="H109" s="35"/>
      <c r="I109" s="35"/>
      <c r="J109" s="35"/>
      <c r="K109" s="31" t="s">
        <v>30</v>
      </c>
      <c r="L109" s="35"/>
      <c r="M109" s="209" t="str">
        <f>E18</f>
        <v/>
      </c>
      <c r="N109" s="209"/>
      <c r="O109" s="209"/>
      <c r="P109" s="209"/>
      <c r="Q109" s="209"/>
      <c r="R109" s="36"/>
    </row>
    <row r="110" spans="2:27" s="1" customFormat="1" ht="14.45" customHeight="1">
      <c r="B110" s="34"/>
      <c r="C110" s="31" t="s">
        <v>28</v>
      </c>
      <c r="D110" s="35"/>
      <c r="E110" s="35"/>
      <c r="F110" s="29" t="str">
        <f>IF(E15="","",E15)</f>
        <v xml:space="preserve"> </v>
      </c>
      <c r="G110" s="35"/>
      <c r="H110" s="35"/>
      <c r="I110" s="35"/>
      <c r="J110" s="35"/>
      <c r="K110" s="31" t="s">
        <v>33</v>
      </c>
      <c r="L110" s="35"/>
      <c r="M110" s="209" t="str">
        <f>E21</f>
        <v xml:space="preserve"> </v>
      </c>
      <c r="N110" s="209"/>
      <c r="O110" s="209"/>
      <c r="P110" s="209"/>
      <c r="Q110" s="209"/>
      <c r="R110" s="36"/>
    </row>
    <row r="111" spans="2:27" s="1" customFormat="1" ht="10.3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7" s="8" customFormat="1" ht="29.25" customHeight="1">
      <c r="B112" s="122"/>
      <c r="C112" s="123" t="s">
        <v>117</v>
      </c>
      <c r="D112" s="124" t="s">
        <v>118</v>
      </c>
      <c r="E112" s="124" t="s">
        <v>56</v>
      </c>
      <c r="F112" s="265" t="s">
        <v>119</v>
      </c>
      <c r="G112" s="265"/>
      <c r="H112" s="265"/>
      <c r="I112" s="265"/>
      <c r="J112" s="124" t="s">
        <v>120</v>
      </c>
      <c r="K112" s="124" t="s">
        <v>121</v>
      </c>
      <c r="L112" s="266" t="s">
        <v>122</v>
      </c>
      <c r="M112" s="266"/>
      <c r="N112" s="265" t="s">
        <v>102</v>
      </c>
      <c r="O112" s="265"/>
      <c r="P112" s="265"/>
      <c r="Q112" s="267"/>
      <c r="R112" s="125"/>
      <c r="T112" s="75" t="s">
        <v>123</v>
      </c>
      <c r="U112" s="76" t="s">
        <v>38</v>
      </c>
      <c r="V112" s="76" t="s">
        <v>124</v>
      </c>
      <c r="W112" s="76" t="s">
        <v>125</v>
      </c>
      <c r="X112" s="76" t="s">
        <v>126</v>
      </c>
      <c r="Y112" s="76" t="s">
        <v>127</v>
      </c>
      <c r="Z112" s="76" t="s">
        <v>128</v>
      </c>
      <c r="AA112" s="77" t="s">
        <v>129</v>
      </c>
    </row>
    <row r="113" spans="2:65" s="1" customFormat="1" ht="29.25" customHeight="1">
      <c r="B113" s="34"/>
      <c r="C113" s="79" t="s">
        <v>98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68">
        <f>BK113</f>
        <v>0</v>
      </c>
      <c r="O113" s="269"/>
      <c r="P113" s="269"/>
      <c r="Q113" s="269"/>
      <c r="R113" s="36"/>
      <c r="T113" s="78"/>
      <c r="U113" s="50"/>
      <c r="V113" s="50"/>
      <c r="W113" s="126">
        <f>W114+W228</f>
        <v>0</v>
      </c>
      <c r="X113" s="50"/>
      <c r="Y113" s="126">
        <f>Y114+Y228</f>
        <v>0</v>
      </c>
      <c r="Z113" s="50"/>
      <c r="AA113" s="127">
        <f>AA114+AA228</f>
        <v>0</v>
      </c>
      <c r="AT113" s="20" t="s">
        <v>73</v>
      </c>
      <c r="AU113" s="20" t="s">
        <v>104</v>
      </c>
      <c r="BK113" s="128">
        <f>BK114+BK228</f>
        <v>0</v>
      </c>
    </row>
    <row r="114" spans="2:65" s="9" customFormat="1" ht="37.35" customHeight="1">
      <c r="B114" s="129"/>
      <c r="C114" s="130"/>
      <c r="D114" s="131" t="s">
        <v>107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257">
        <f>BK114</f>
        <v>0</v>
      </c>
      <c r="O114" s="250"/>
      <c r="P114" s="250"/>
      <c r="Q114" s="250"/>
      <c r="R114" s="132"/>
      <c r="T114" s="133"/>
      <c r="U114" s="130"/>
      <c r="V114" s="130"/>
      <c r="W114" s="134">
        <f>W115</f>
        <v>0</v>
      </c>
      <c r="X114" s="130"/>
      <c r="Y114" s="134">
        <f>Y115</f>
        <v>0</v>
      </c>
      <c r="Z114" s="130"/>
      <c r="AA114" s="135">
        <f>AA115</f>
        <v>0</v>
      </c>
      <c r="AR114" s="136" t="s">
        <v>80</v>
      </c>
      <c r="AT114" s="137" t="s">
        <v>73</v>
      </c>
      <c r="AU114" s="137" t="s">
        <v>74</v>
      </c>
      <c r="AY114" s="136" t="s">
        <v>130</v>
      </c>
      <c r="BK114" s="138">
        <f>BK115</f>
        <v>0</v>
      </c>
    </row>
    <row r="115" spans="2:65" s="9" customFormat="1" ht="19.899999999999999" customHeight="1">
      <c r="B115" s="129"/>
      <c r="C115" s="130"/>
      <c r="D115" s="139" t="s">
        <v>477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258">
        <f>BK115</f>
        <v>0</v>
      </c>
      <c r="O115" s="259"/>
      <c r="P115" s="259"/>
      <c r="Q115" s="259"/>
      <c r="R115" s="132"/>
      <c r="T115" s="133"/>
      <c r="U115" s="130"/>
      <c r="V115" s="130"/>
      <c r="W115" s="134">
        <f>SUM(W116:W227)</f>
        <v>0</v>
      </c>
      <c r="X115" s="130"/>
      <c r="Y115" s="134">
        <f>SUM(Y116:Y227)</f>
        <v>0</v>
      </c>
      <c r="Z115" s="130"/>
      <c r="AA115" s="135">
        <f>SUM(AA116:AA227)</f>
        <v>0</v>
      </c>
      <c r="AR115" s="136" t="s">
        <v>80</v>
      </c>
      <c r="AT115" s="137" t="s">
        <v>73</v>
      </c>
      <c r="AU115" s="137" t="s">
        <v>80</v>
      </c>
      <c r="AY115" s="136" t="s">
        <v>130</v>
      </c>
      <c r="BK115" s="138">
        <f>SUM(BK116:BK227)</f>
        <v>0</v>
      </c>
    </row>
    <row r="116" spans="2:65" s="1" customFormat="1" ht="57" customHeight="1">
      <c r="B116" s="140"/>
      <c r="C116" s="141" t="s">
        <v>135</v>
      </c>
      <c r="D116" s="141" t="s">
        <v>131</v>
      </c>
      <c r="E116" s="142" t="s">
        <v>478</v>
      </c>
      <c r="F116" s="260" t="s">
        <v>479</v>
      </c>
      <c r="G116" s="260"/>
      <c r="H116" s="260"/>
      <c r="I116" s="260"/>
      <c r="J116" s="143" t="s">
        <v>424</v>
      </c>
      <c r="K116" s="144">
        <v>3</v>
      </c>
      <c r="L116" s="261">
        <v>0</v>
      </c>
      <c r="M116" s="261"/>
      <c r="N116" s="280">
        <f>ROUND(L116*K116,2)</f>
        <v>0</v>
      </c>
      <c r="O116" s="280"/>
      <c r="P116" s="280"/>
      <c r="Q116" s="280"/>
      <c r="R116" s="145"/>
      <c r="T116" s="146" t="s">
        <v>5</v>
      </c>
      <c r="U116" s="43" t="s">
        <v>39</v>
      </c>
      <c r="V116" s="147">
        <v>0</v>
      </c>
      <c r="W116" s="147">
        <f>V116*K116</f>
        <v>0</v>
      </c>
      <c r="X116" s="147">
        <v>0</v>
      </c>
      <c r="Y116" s="147">
        <f>X116*K116</f>
        <v>0</v>
      </c>
      <c r="Z116" s="147">
        <v>0</v>
      </c>
      <c r="AA116" s="148">
        <f>Z116*K116</f>
        <v>0</v>
      </c>
      <c r="AR116" s="20" t="s">
        <v>135</v>
      </c>
      <c r="AT116" s="20" t="s">
        <v>131</v>
      </c>
      <c r="AU116" s="20" t="s">
        <v>95</v>
      </c>
      <c r="AY116" s="20" t="s">
        <v>130</v>
      </c>
      <c r="BE116" s="149">
        <f>IF(U116="základní",N116,0)</f>
        <v>0</v>
      </c>
      <c r="BF116" s="149">
        <f>IF(U116="snížená",N116,0)</f>
        <v>0</v>
      </c>
      <c r="BG116" s="149">
        <f>IF(U116="zákl. přenesená",N116,0)</f>
        <v>0</v>
      </c>
      <c r="BH116" s="149">
        <f>IF(U116="sníž. přenesená",N116,0)</f>
        <v>0</v>
      </c>
      <c r="BI116" s="149">
        <f>IF(U116="nulová",N116,0)</f>
        <v>0</v>
      </c>
      <c r="BJ116" s="20" t="s">
        <v>80</v>
      </c>
      <c r="BK116" s="149">
        <f>ROUND(L116*K116,2)</f>
        <v>0</v>
      </c>
      <c r="BL116" s="20" t="s">
        <v>135</v>
      </c>
      <c r="BM116" s="20" t="s">
        <v>149</v>
      </c>
    </row>
    <row r="117" spans="2:65" s="1" customFormat="1" ht="22.5" customHeight="1">
      <c r="B117" s="34"/>
      <c r="C117" s="35"/>
      <c r="D117" s="35"/>
      <c r="E117" s="35"/>
      <c r="F117" s="283" t="s">
        <v>480</v>
      </c>
      <c r="G117" s="284"/>
      <c r="H117" s="284"/>
      <c r="I117" s="284"/>
      <c r="J117" s="35"/>
      <c r="K117" s="35"/>
      <c r="L117" s="35"/>
      <c r="M117" s="35"/>
      <c r="N117" s="35"/>
      <c r="O117" s="35"/>
      <c r="P117" s="35"/>
      <c r="Q117" s="35"/>
      <c r="R117" s="36"/>
      <c r="T117" s="173"/>
      <c r="U117" s="35"/>
      <c r="V117" s="35"/>
      <c r="W117" s="35"/>
      <c r="X117" s="35"/>
      <c r="Y117" s="35"/>
      <c r="Z117" s="35"/>
      <c r="AA117" s="73"/>
      <c r="AT117" s="20" t="s">
        <v>481</v>
      </c>
      <c r="AU117" s="20" t="s">
        <v>95</v>
      </c>
    </row>
    <row r="118" spans="2:65" s="1" customFormat="1" ht="22.5" customHeight="1">
      <c r="B118" s="140"/>
      <c r="C118" s="141" t="s">
        <v>146</v>
      </c>
      <c r="D118" s="141" t="s">
        <v>131</v>
      </c>
      <c r="E118" s="142" t="s">
        <v>482</v>
      </c>
      <c r="F118" s="260" t="s">
        <v>483</v>
      </c>
      <c r="G118" s="260"/>
      <c r="H118" s="260"/>
      <c r="I118" s="260"/>
      <c r="J118" s="143" t="s">
        <v>424</v>
      </c>
      <c r="K118" s="144">
        <v>6</v>
      </c>
      <c r="L118" s="261">
        <v>0</v>
      </c>
      <c r="M118" s="261"/>
      <c r="N118" s="280">
        <f>ROUND(L118*K118,2)</f>
        <v>0</v>
      </c>
      <c r="O118" s="280"/>
      <c r="P118" s="280"/>
      <c r="Q118" s="280"/>
      <c r="R118" s="145"/>
      <c r="T118" s="146" t="s">
        <v>5</v>
      </c>
      <c r="U118" s="43" t="s">
        <v>39</v>
      </c>
      <c r="V118" s="147">
        <v>0</v>
      </c>
      <c r="W118" s="147">
        <f>V118*K118</f>
        <v>0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0" t="s">
        <v>135</v>
      </c>
      <c r="AT118" s="20" t="s">
        <v>131</v>
      </c>
      <c r="AU118" s="20" t="s">
        <v>95</v>
      </c>
      <c r="AY118" s="20" t="s">
        <v>130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0" t="s">
        <v>80</v>
      </c>
      <c r="BK118" s="149">
        <f>ROUND(L118*K118,2)</f>
        <v>0</v>
      </c>
      <c r="BL118" s="20" t="s">
        <v>135</v>
      </c>
      <c r="BM118" s="20" t="s">
        <v>154</v>
      </c>
    </row>
    <row r="119" spans="2:65" s="1" customFormat="1" ht="22.5" customHeight="1">
      <c r="B119" s="34"/>
      <c r="C119" s="35"/>
      <c r="D119" s="35"/>
      <c r="E119" s="35"/>
      <c r="F119" s="283" t="s">
        <v>484</v>
      </c>
      <c r="G119" s="284"/>
      <c r="H119" s="284"/>
      <c r="I119" s="284"/>
      <c r="J119" s="35"/>
      <c r="K119" s="35"/>
      <c r="L119" s="35"/>
      <c r="M119" s="35"/>
      <c r="N119" s="35"/>
      <c r="O119" s="35"/>
      <c r="P119" s="35"/>
      <c r="Q119" s="35"/>
      <c r="R119" s="36"/>
      <c r="T119" s="173"/>
      <c r="U119" s="35"/>
      <c r="V119" s="35"/>
      <c r="W119" s="35"/>
      <c r="X119" s="35"/>
      <c r="Y119" s="35"/>
      <c r="Z119" s="35"/>
      <c r="AA119" s="73"/>
      <c r="AT119" s="20" t="s">
        <v>481</v>
      </c>
      <c r="AU119" s="20" t="s">
        <v>95</v>
      </c>
    </row>
    <row r="120" spans="2:65" s="1" customFormat="1" ht="22.5" customHeight="1">
      <c r="B120" s="140"/>
      <c r="C120" s="141" t="s">
        <v>149</v>
      </c>
      <c r="D120" s="141" t="s">
        <v>131</v>
      </c>
      <c r="E120" s="142" t="s">
        <v>485</v>
      </c>
      <c r="F120" s="260" t="s">
        <v>486</v>
      </c>
      <c r="G120" s="260"/>
      <c r="H120" s="260"/>
      <c r="I120" s="260"/>
      <c r="J120" s="143" t="s">
        <v>424</v>
      </c>
      <c r="K120" s="144">
        <v>3</v>
      </c>
      <c r="L120" s="261">
        <v>0</v>
      </c>
      <c r="M120" s="261"/>
      <c r="N120" s="280">
        <f>ROUND(L120*K120,2)</f>
        <v>0</v>
      </c>
      <c r="O120" s="280"/>
      <c r="P120" s="280"/>
      <c r="Q120" s="280"/>
      <c r="R120" s="145"/>
      <c r="T120" s="146" t="s">
        <v>5</v>
      </c>
      <c r="U120" s="43" t="s">
        <v>39</v>
      </c>
      <c r="V120" s="147">
        <v>0</v>
      </c>
      <c r="W120" s="147">
        <f>V120*K120</f>
        <v>0</v>
      </c>
      <c r="X120" s="147">
        <v>0</v>
      </c>
      <c r="Y120" s="147">
        <f>X120*K120</f>
        <v>0</v>
      </c>
      <c r="Z120" s="147">
        <v>0</v>
      </c>
      <c r="AA120" s="148">
        <f>Z120*K120</f>
        <v>0</v>
      </c>
      <c r="AR120" s="20" t="s">
        <v>135</v>
      </c>
      <c r="AT120" s="20" t="s">
        <v>131</v>
      </c>
      <c r="AU120" s="20" t="s">
        <v>95</v>
      </c>
      <c r="AY120" s="20" t="s">
        <v>130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0" t="s">
        <v>80</v>
      </c>
      <c r="BK120" s="149">
        <f>ROUND(L120*K120,2)</f>
        <v>0</v>
      </c>
      <c r="BL120" s="20" t="s">
        <v>135</v>
      </c>
      <c r="BM120" s="20" t="s">
        <v>157</v>
      </c>
    </row>
    <row r="121" spans="2:65" s="1" customFormat="1" ht="22.5" customHeight="1">
      <c r="B121" s="34"/>
      <c r="C121" s="35"/>
      <c r="D121" s="35"/>
      <c r="E121" s="35"/>
      <c r="F121" s="283" t="s">
        <v>487</v>
      </c>
      <c r="G121" s="284"/>
      <c r="H121" s="284"/>
      <c r="I121" s="284"/>
      <c r="J121" s="35"/>
      <c r="K121" s="35"/>
      <c r="L121" s="35"/>
      <c r="M121" s="35"/>
      <c r="N121" s="35"/>
      <c r="O121" s="35"/>
      <c r="P121" s="35"/>
      <c r="Q121" s="35"/>
      <c r="R121" s="36"/>
      <c r="T121" s="173"/>
      <c r="U121" s="35"/>
      <c r="V121" s="35"/>
      <c r="W121" s="35"/>
      <c r="X121" s="35"/>
      <c r="Y121" s="35"/>
      <c r="Z121" s="35"/>
      <c r="AA121" s="73"/>
      <c r="AT121" s="20" t="s">
        <v>481</v>
      </c>
      <c r="AU121" s="20" t="s">
        <v>95</v>
      </c>
    </row>
    <row r="122" spans="2:65" s="1" customFormat="1" ht="31.5" customHeight="1">
      <c r="B122" s="140"/>
      <c r="C122" s="141" t="s">
        <v>150</v>
      </c>
      <c r="D122" s="141" t="s">
        <v>131</v>
      </c>
      <c r="E122" s="142" t="s">
        <v>488</v>
      </c>
      <c r="F122" s="260" t="s">
        <v>489</v>
      </c>
      <c r="G122" s="260"/>
      <c r="H122" s="260"/>
      <c r="I122" s="260"/>
      <c r="J122" s="143" t="s">
        <v>424</v>
      </c>
      <c r="K122" s="144">
        <v>12</v>
      </c>
      <c r="L122" s="261">
        <v>0</v>
      </c>
      <c r="M122" s="261"/>
      <c r="N122" s="280">
        <f>ROUND(L122*K122,2)</f>
        <v>0</v>
      </c>
      <c r="O122" s="280"/>
      <c r="P122" s="280"/>
      <c r="Q122" s="280"/>
      <c r="R122" s="145"/>
      <c r="T122" s="146" t="s">
        <v>5</v>
      </c>
      <c r="U122" s="43" t="s">
        <v>39</v>
      </c>
      <c r="V122" s="147">
        <v>0</v>
      </c>
      <c r="W122" s="147">
        <f>V122*K122</f>
        <v>0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0" t="s">
        <v>135</v>
      </c>
      <c r="AT122" s="20" t="s">
        <v>131</v>
      </c>
      <c r="AU122" s="20" t="s">
        <v>95</v>
      </c>
      <c r="AY122" s="20" t="s">
        <v>130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0" t="s">
        <v>80</v>
      </c>
      <c r="BK122" s="149">
        <f>ROUND(L122*K122,2)</f>
        <v>0</v>
      </c>
      <c r="BL122" s="20" t="s">
        <v>135</v>
      </c>
      <c r="BM122" s="20" t="s">
        <v>161</v>
      </c>
    </row>
    <row r="123" spans="2:65" s="1" customFormat="1" ht="22.5" customHeight="1">
      <c r="B123" s="34"/>
      <c r="C123" s="35"/>
      <c r="D123" s="35"/>
      <c r="E123" s="35"/>
      <c r="F123" s="283" t="s">
        <v>490</v>
      </c>
      <c r="G123" s="284"/>
      <c r="H123" s="284"/>
      <c r="I123" s="284"/>
      <c r="J123" s="35"/>
      <c r="K123" s="35"/>
      <c r="L123" s="35"/>
      <c r="M123" s="35"/>
      <c r="N123" s="35"/>
      <c r="O123" s="35"/>
      <c r="P123" s="35"/>
      <c r="Q123" s="35"/>
      <c r="R123" s="36"/>
      <c r="T123" s="173"/>
      <c r="U123" s="35"/>
      <c r="V123" s="35"/>
      <c r="W123" s="35"/>
      <c r="X123" s="35"/>
      <c r="Y123" s="35"/>
      <c r="Z123" s="35"/>
      <c r="AA123" s="73"/>
      <c r="AT123" s="20" t="s">
        <v>481</v>
      </c>
      <c r="AU123" s="20" t="s">
        <v>95</v>
      </c>
    </row>
    <row r="124" spans="2:65" s="1" customFormat="1" ht="31.5" customHeight="1">
      <c r="B124" s="140"/>
      <c r="C124" s="141" t="s">
        <v>154</v>
      </c>
      <c r="D124" s="141" t="s">
        <v>131</v>
      </c>
      <c r="E124" s="142" t="s">
        <v>491</v>
      </c>
      <c r="F124" s="260" t="s">
        <v>492</v>
      </c>
      <c r="G124" s="260"/>
      <c r="H124" s="260"/>
      <c r="I124" s="260"/>
      <c r="J124" s="143" t="s">
        <v>493</v>
      </c>
      <c r="K124" s="144">
        <v>13.9</v>
      </c>
      <c r="L124" s="261">
        <v>0</v>
      </c>
      <c r="M124" s="261"/>
      <c r="N124" s="280">
        <f>ROUND(L124*K124,2)</f>
        <v>0</v>
      </c>
      <c r="O124" s="280"/>
      <c r="P124" s="280"/>
      <c r="Q124" s="280"/>
      <c r="R124" s="145"/>
      <c r="T124" s="146" t="s">
        <v>5</v>
      </c>
      <c r="U124" s="43" t="s">
        <v>39</v>
      </c>
      <c r="V124" s="147">
        <v>0</v>
      </c>
      <c r="W124" s="147">
        <f>V124*K124</f>
        <v>0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0" t="s">
        <v>135</v>
      </c>
      <c r="AT124" s="20" t="s">
        <v>131</v>
      </c>
      <c r="AU124" s="20" t="s">
        <v>95</v>
      </c>
      <c r="AY124" s="20" t="s">
        <v>130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0" t="s">
        <v>80</v>
      </c>
      <c r="BK124" s="149">
        <f>ROUND(L124*K124,2)</f>
        <v>0</v>
      </c>
      <c r="BL124" s="20" t="s">
        <v>135</v>
      </c>
      <c r="BM124" s="20" t="s">
        <v>164</v>
      </c>
    </row>
    <row r="125" spans="2:65" s="1" customFormat="1" ht="22.5" customHeight="1">
      <c r="B125" s="34"/>
      <c r="C125" s="35"/>
      <c r="D125" s="35"/>
      <c r="E125" s="35"/>
      <c r="F125" s="283" t="s">
        <v>494</v>
      </c>
      <c r="G125" s="284"/>
      <c r="H125" s="284"/>
      <c r="I125" s="284"/>
      <c r="J125" s="35"/>
      <c r="K125" s="35"/>
      <c r="L125" s="35"/>
      <c r="M125" s="35"/>
      <c r="N125" s="35"/>
      <c r="O125" s="35"/>
      <c r="P125" s="35"/>
      <c r="Q125" s="35"/>
      <c r="R125" s="36"/>
      <c r="T125" s="173"/>
      <c r="U125" s="35"/>
      <c r="V125" s="35"/>
      <c r="W125" s="35"/>
      <c r="X125" s="35"/>
      <c r="Y125" s="35"/>
      <c r="Z125" s="35"/>
      <c r="AA125" s="73"/>
      <c r="AT125" s="20" t="s">
        <v>481</v>
      </c>
      <c r="AU125" s="20" t="s">
        <v>95</v>
      </c>
    </row>
    <row r="126" spans="2:65" s="1" customFormat="1" ht="31.5" customHeight="1">
      <c r="B126" s="140"/>
      <c r="C126" s="141" t="s">
        <v>158</v>
      </c>
      <c r="D126" s="141" t="s">
        <v>131</v>
      </c>
      <c r="E126" s="142" t="s">
        <v>495</v>
      </c>
      <c r="F126" s="260" t="s">
        <v>496</v>
      </c>
      <c r="G126" s="260"/>
      <c r="H126" s="260"/>
      <c r="I126" s="260"/>
      <c r="J126" s="143" t="s">
        <v>424</v>
      </c>
      <c r="K126" s="144">
        <v>6</v>
      </c>
      <c r="L126" s="261">
        <v>0</v>
      </c>
      <c r="M126" s="261"/>
      <c r="N126" s="280">
        <f>ROUND(L126*K126,2)</f>
        <v>0</v>
      </c>
      <c r="O126" s="280"/>
      <c r="P126" s="280"/>
      <c r="Q126" s="280"/>
      <c r="R126" s="145"/>
      <c r="T126" s="146" t="s">
        <v>5</v>
      </c>
      <c r="U126" s="43" t="s">
        <v>39</v>
      </c>
      <c r="V126" s="147">
        <v>0</v>
      </c>
      <c r="W126" s="147">
        <f>V126*K126</f>
        <v>0</v>
      </c>
      <c r="X126" s="147">
        <v>0</v>
      </c>
      <c r="Y126" s="147">
        <f>X126*K126</f>
        <v>0</v>
      </c>
      <c r="Z126" s="147">
        <v>0</v>
      </c>
      <c r="AA126" s="148">
        <f>Z126*K126</f>
        <v>0</v>
      </c>
      <c r="AR126" s="20" t="s">
        <v>135</v>
      </c>
      <c r="AT126" s="20" t="s">
        <v>131</v>
      </c>
      <c r="AU126" s="20" t="s">
        <v>95</v>
      </c>
      <c r="AY126" s="20" t="s">
        <v>130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0" t="s">
        <v>80</v>
      </c>
      <c r="BK126" s="149">
        <f>ROUND(L126*K126,2)</f>
        <v>0</v>
      </c>
      <c r="BL126" s="20" t="s">
        <v>135</v>
      </c>
      <c r="BM126" s="20" t="s">
        <v>168</v>
      </c>
    </row>
    <row r="127" spans="2:65" s="1" customFormat="1" ht="22.5" customHeight="1">
      <c r="B127" s="34"/>
      <c r="C127" s="35"/>
      <c r="D127" s="35"/>
      <c r="E127" s="35"/>
      <c r="F127" s="283" t="s">
        <v>497</v>
      </c>
      <c r="G127" s="284"/>
      <c r="H127" s="284"/>
      <c r="I127" s="284"/>
      <c r="J127" s="35"/>
      <c r="K127" s="35"/>
      <c r="L127" s="35"/>
      <c r="M127" s="35"/>
      <c r="N127" s="35"/>
      <c r="O127" s="35"/>
      <c r="P127" s="35"/>
      <c r="Q127" s="35"/>
      <c r="R127" s="36"/>
      <c r="T127" s="173"/>
      <c r="U127" s="35"/>
      <c r="V127" s="35"/>
      <c r="W127" s="35"/>
      <c r="X127" s="35"/>
      <c r="Y127" s="35"/>
      <c r="Z127" s="35"/>
      <c r="AA127" s="73"/>
      <c r="AT127" s="20" t="s">
        <v>481</v>
      </c>
      <c r="AU127" s="20" t="s">
        <v>95</v>
      </c>
    </row>
    <row r="128" spans="2:65" s="1" customFormat="1" ht="22.5" customHeight="1">
      <c r="B128" s="140"/>
      <c r="C128" s="141" t="s">
        <v>157</v>
      </c>
      <c r="D128" s="141" t="s">
        <v>131</v>
      </c>
      <c r="E128" s="142" t="s">
        <v>498</v>
      </c>
      <c r="F128" s="260" t="s">
        <v>499</v>
      </c>
      <c r="G128" s="260"/>
      <c r="H128" s="260"/>
      <c r="I128" s="260"/>
      <c r="J128" s="143" t="s">
        <v>424</v>
      </c>
      <c r="K128" s="144">
        <v>6</v>
      </c>
      <c r="L128" s="261">
        <v>0</v>
      </c>
      <c r="M128" s="261"/>
      <c r="N128" s="280">
        <f t="shared" ref="N128:N134" si="0">ROUND(L128*K128,2)</f>
        <v>0</v>
      </c>
      <c r="O128" s="280"/>
      <c r="P128" s="280"/>
      <c r="Q128" s="280"/>
      <c r="R128" s="145"/>
      <c r="T128" s="146" t="s">
        <v>5</v>
      </c>
      <c r="U128" s="43" t="s">
        <v>39</v>
      </c>
      <c r="V128" s="147">
        <v>0</v>
      </c>
      <c r="W128" s="147">
        <f t="shared" ref="W128:W134" si="1">V128*K128</f>
        <v>0</v>
      </c>
      <c r="X128" s="147">
        <v>0</v>
      </c>
      <c r="Y128" s="147">
        <f t="shared" ref="Y128:Y134" si="2">X128*K128</f>
        <v>0</v>
      </c>
      <c r="Z128" s="147">
        <v>0</v>
      </c>
      <c r="AA128" s="148">
        <f t="shared" ref="AA128:AA134" si="3">Z128*K128</f>
        <v>0</v>
      </c>
      <c r="AR128" s="20" t="s">
        <v>135</v>
      </c>
      <c r="AT128" s="20" t="s">
        <v>131</v>
      </c>
      <c r="AU128" s="20" t="s">
        <v>95</v>
      </c>
      <c r="AY128" s="20" t="s">
        <v>130</v>
      </c>
      <c r="BE128" s="149">
        <f t="shared" ref="BE128:BE134" si="4">IF(U128="základní",N128,0)</f>
        <v>0</v>
      </c>
      <c r="BF128" s="149">
        <f t="shared" ref="BF128:BF134" si="5">IF(U128="snížená",N128,0)</f>
        <v>0</v>
      </c>
      <c r="BG128" s="149">
        <f t="shared" ref="BG128:BG134" si="6">IF(U128="zákl. přenesená",N128,0)</f>
        <v>0</v>
      </c>
      <c r="BH128" s="149">
        <f t="shared" ref="BH128:BH134" si="7">IF(U128="sníž. přenesená",N128,0)</f>
        <v>0</v>
      </c>
      <c r="BI128" s="149">
        <f t="shared" ref="BI128:BI134" si="8">IF(U128="nulová",N128,0)</f>
        <v>0</v>
      </c>
      <c r="BJ128" s="20" t="s">
        <v>80</v>
      </c>
      <c r="BK128" s="149">
        <f t="shared" ref="BK128:BK134" si="9">ROUND(L128*K128,2)</f>
        <v>0</v>
      </c>
      <c r="BL128" s="20" t="s">
        <v>135</v>
      </c>
      <c r="BM128" s="20" t="s">
        <v>171</v>
      </c>
    </row>
    <row r="129" spans="2:65" s="1" customFormat="1" ht="31.5" customHeight="1">
      <c r="B129" s="140"/>
      <c r="C129" s="141" t="s">
        <v>161</v>
      </c>
      <c r="D129" s="141" t="s">
        <v>131</v>
      </c>
      <c r="E129" s="142" t="s">
        <v>500</v>
      </c>
      <c r="F129" s="260" t="s">
        <v>501</v>
      </c>
      <c r="G129" s="260"/>
      <c r="H129" s="260"/>
      <c r="I129" s="260"/>
      <c r="J129" s="143" t="s">
        <v>424</v>
      </c>
      <c r="K129" s="144">
        <v>1</v>
      </c>
      <c r="L129" s="261">
        <v>0</v>
      </c>
      <c r="M129" s="261"/>
      <c r="N129" s="280">
        <f t="shared" si="0"/>
        <v>0</v>
      </c>
      <c r="O129" s="280"/>
      <c r="P129" s="280"/>
      <c r="Q129" s="280"/>
      <c r="R129" s="145"/>
      <c r="T129" s="146" t="s">
        <v>5</v>
      </c>
      <c r="U129" s="43" t="s">
        <v>39</v>
      </c>
      <c r="V129" s="147">
        <v>0</v>
      </c>
      <c r="W129" s="147">
        <f t="shared" si="1"/>
        <v>0</v>
      </c>
      <c r="X129" s="147">
        <v>0</v>
      </c>
      <c r="Y129" s="147">
        <f t="shared" si="2"/>
        <v>0</v>
      </c>
      <c r="Z129" s="147">
        <v>0</v>
      </c>
      <c r="AA129" s="148">
        <f t="shared" si="3"/>
        <v>0</v>
      </c>
      <c r="AR129" s="20" t="s">
        <v>135</v>
      </c>
      <c r="AT129" s="20" t="s">
        <v>131</v>
      </c>
      <c r="AU129" s="20" t="s">
        <v>95</v>
      </c>
      <c r="AY129" s="20" t="s">
        <v>130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20" t="s">
        <v>80</v>
      </c>
      <c r="BK129" s="149">
        <f t="shared" si="9"/>
        <v>0</v>
      </c>
      <c r="BL129" s="20" t="s">
        <v>135</v>
      </c>
      <c r="BM129" s="20" t="s">
        <v>175</v>
      </c>
    </row>
    <row r="130" spans="2:65" s="1" customFormat="1" ht="31.5" customHeight="1">
      <c r="B130" s="140"/>
      <c r="C130" s="141" t="s">
        <v>172</v>
      </c>
      <c r="D130" s="141" t="s">
        <v>131</v>
      </c>
      <c r="E130" s="142" t="s">
        <v>502</v>
      </c>
      <c r="F130" s="260" t="s">
        <v>503</v>
      </c>
      <c r="G130" s="260"/>
      <c r="H130" s="260"/>
      <c r="I130" s="260"/>
      <c r="J130" s="143" t="s">
        <v>424</v>
      </c>
      <c r="K130" s="144">
        <v>1</v>
      </c>
      <c r="L130" s="261">
        <v>0</v>
      </c>
      <c r="M130" s="261"/>
      <c r="N130" s="280">
        <f t="shared" si="0"/>
        <v>0</v>
      </c>
      <c r="O130" s="280"/>
      <c r="P130" s="280"/>
      <c r="Q130" s="280"/>
      <c r="R130" s="145"/>
      <c r="T130" s="146" t="s">
        <v>5</v>
      </c>
      <c r="U130" s="43" t="s">
        <v>39</v>
      </c>
      <c r="V130" s="147">
        <v>0</v>
      </c>
      <c r="W130" s="147">
        <f t="shared" si="1"/>
        <v>0</v>
      </c>
      <c r="X130" s="147">
        <v>0</v>
      </c>
      <c r="Y130" s="147">
        <f t="shared" si="2"/>
        <v>0</v>
      </c>
      <c r="Z130" s="147">
        <v>0</v>
      </c>
      <c r="AA130" s="148">
        <f t="shared" si="3"/>
        <v>0</v>
      </c>
      <c r="AR130" s="20" t="s">
        <v>135</v>
      </c>
      <c r="AT130" s="20" t="s">
        <v>131</v>
      </c>
      <c r="AU130" s="20" t="s">
        <v>95</v>
      </c>
      <c r="AY130" s="20" t="s">
        <v>130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20" t="s">
        <v>80</v>
      </c>
      <c r="BK130" s="149">
        <f t="shared" si="9"/>
        <v>0</v>
      </c>
      <c r="BL130" s="20" t="s">
        <v>135</v>
      </c>
      <c r="BM130" s="20" t="s">
        <v>178</v>
      </c>
    </row>
    <row r="131" spans="2:65" s="1" customFormat="1" ht="31.5" customHeight="1">
      <c r="B131" s="140"/>
      <c r="C131" s="141" t="s">
        <v>164</v>
      </c>
      <c r="D131" s="141" t="s">
        <v>131</v>
      </c>
      <c r="E131" s="142" t="s">
        <v>504</v>
      </c>
      <c r="F131" s="260" t="s">
        <v>505</v>
      </c>
      <c r="G131" s="260"/>
      <c r="H131" s="260"/>
      <c r="I131" s="260"/>
      <c r="J131" s="143" t="s">
        <v>493</v>
      </c>
      <c r="K131" s="144">
        <v>20</v>
      </c>
      <c r="L131" s="261">
        <v>0</v>
      </c>
      <c r="M131" s="261"/>
      <c r="N131" s="280">
        <f t="shared" si="0"/>
        <v>0</v>
      </c>
      <c r="O131" s="280"/>
      <c r="P131" s="280"/>
      <c r="Q131" s="280"/>
      <c r="R131" s="145"/>
      <c r="T131" s="146" t="s">
        <v>5</v>
      </c>
      <c r="U131" s="43" t="s">
        <v>39</v>
      </c>
      <c r="V131" s="147">
        <v>0</v>
      </c>
      <c r="W131" s="147">
        <f t="shared" si="1"/>
        <v>0</v>
      </c>
      <c r="X131" s="147">
        <v>0</v>
      </c>
      <c r="Y131" s="147">
        <f t="shared" si="2"/>
        <v>0</v>
      </c>
      <c r="Z131" s="147">
        <v>0</v>
      </c>
      <c r="AA131" s="148">
        <f t="shared" si="3"/>
        <v>0</v>
      </c>
      <c r="AR131" s="20" t="s">
        <v>135</v>
      </c>
      <c r="AT131" s="20" t="s">
        <v>131</v>
      </c>
      <c r="AU131" s="20" t="s">
        <v>95</v>
      </c>
      <c r="AY131" s="20" t="s">
        <v>130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20" t="s">
        <v>80</v>
      </c>
      <c r="BK131" s="149">
        <f t="shared" si="9"/>
        <v>0</v>
      </c>
      <c r="BL131" s="20" t="s">
        <v>135</v>
      </c>
      <c r="BM131" s="20" t="s">
        <v>182</v>
      </c>
    </row>
    <row r="132" spans="2:65" s="1" customFormat="1" ht="31.5" customHeight="1">
      <c r="B132" s="140"/>
      <c r="C132" s="141" t="s">
        <v>11</v>
      </c>
      <c r="D132" s="141" t="s">
        <v>131</v>
      </c>
      <c r="E132" s="142" t="s">
        <v>506</v>
      </c>
      <c r="F132" s="260" t="s">
        <v>507</v>
      </c>
      <c r="G132" s="260"/>
      <c r="H132" s="260"/>
      <c r="I132" s="260"/>
      <c r="J132" s="143" t="s">
        <v>493</v>
      </c>
      <c r="K132" s="144">
        <v>25</v>
      </c>
      <c r="L132" s="261">
        <v>0</v>
      </c>
      <c r="M132" s="261"/>
      <c r="N132" s="280">
        <f t="shared" si="0"/>
        <v>0</v>
      </c>
      <c r="O132" s="280"/>
      <c r="P132" s="280"/>
      <c r="Q132" s="280"/>
      <c r="R132" s="145"/>
      <c r="T132" s="146" t="s">
        <v>5</v>
      </c>
      <c r="U132" s="43" t="s">
        <v>39</v>
      </c>
      <c r="V132" s="147">
        <v>0</v>
      </c>
      <c r="W132" s="147">
        <f t="shared" si="1"/>
        <v>0</v>
      </c>
      <c r="X132" s="147">
        <v>0</v>
      </c>
      <c r="Y132" s="147">
        <f t="shared" si="2"/>
        <v>0</v>
      </c>
      <c r="Z132" s="147">
        <v>0</v>
      </c>
      <c r="AA132" s="148">
        <f t="shared" si="3"/>
        <v>0</v>
      </c>
      <c r="AR132" s="20" t="s">
        <v>135</v>
      </c>
      <c r="AT132" s="20" t="s">
        <v>131</v>
      </c>
      <c r="AU132" s="20" t="s">
        <v>95</v>
      </c>
      <c r="AY132" s="20" t="s">
        <v>130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20" t="s">
        <v>80</v>
      </c>
      <c r="BK132" s="149">
        <f t="shared" si="9"/>
        <v>0</v>
      </c>
      <c r="BL132" s="20" t="s">
        <v>135</v>
      </c>
      <c r="BM132" s="20" t="s">
        <v>186</v>
      </c>
    </row>
    <row r="133" spans="2:65" s="1" customFormat="1" ht="44.25" customHeight="1">
      <c r="B133" s="140"/>
      <c r="C133" s="141" t="s">
        <v>168</v>
      </c>
      <c r="D133" s="141" t="s">
        <v>131</v>
      </c>
      <c r="E133" s="142" t="s">
        <v>508</v>
      </c>
      <c r="F133" s="260" t="s">
        <v>509</v>
      </c>
      <c r="G133" s="260"/>
      <c r="H133" s="260"/>
      <c r="I133" s="260"/>
      <c r="J133" s="143" t="s">
        <v>181</v>
      </c>
      <c r="K133" s="144">
        <v>1</v>
      </c>
      <c r="L133" s="261">
        <v>0</v>
      </c>
      <c r="M133" s="261"/>
      <c r="N133" s="280">
        <f t="shared" si="0"/>
        <v>0</v>
      </c>
      <c r="O133" s="280"/>
      <c r="P133" s="280"/>
      <c r="Q133" s="280"/>
      <c r="R133" s="145"/>
      <c r="T133" s="146" t="s">
        <v>5</v>
      </c>
      <c r="U133" s="43" t="s">
        <v>39</v>
      </c>
      <c r="V133" s="147">
        <v>0</v>
      </c>
      <c r="W133" s="147">
        <f t="shared" si="1"/>
        <v>0</v>
      </c>
      <c r="X133" s="147">
        <v>0</v>
      </c>
      <c r="Y133" s="147">
        <f t="shared" si="2"/>
        <v>0</v>
      </c>
      <c r="Z133" s="147">
        <v>0</v>
      </c>
      <c r="AA133" s="148">
        <f t="shared" si="3"/>
        <v>0</v>
      </c>
      <c r="AR133" s="20" t="s">
        <v>135</v>
      </c>
      <c r="AT133" s="20" t="s">
        <v>131</v>
      </c>
      <c r="AU133" s="20" t="s">
        <v>95</v>
      </c>
      <c r="AY133" s="20" t="s">
        <v>130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20" t="s">
        <v>80</v>
      </c>
      <c r="BK133" s="149">
        <f t="shared" si="9"/>
        <v>0</v>
      </c>
      <c r="BL133" s="20" t="s">
        <v>135</v>
      </c>
      <c r="BM133" s="20" t="s">
        <v>190</v>
      </c>
    </row>
    <row r="134" spans="2:65" s="1" customFormat="1" ht="57" customHeight="1">
      <c r="B134" s="140"/>
      <c r="C134" s="141" t="s">
        <v>191</v>
      </c>
      <c r="D134" s="141" t="s">
        <v>131</v>
      </c>
      <c r="E134" s="142" t="s">
        <v>510</v>
      </c>
      <c r="F134" s="260" t="s">
        <v>511</v>
      </c>
      <c r="G134" s="260"/>
      <c r="H134" s="260"/>
      <c r="I134" s="260"/>
      <c r="J134" s="143" t="s">
        <v>424</v>
      </c>
      <c r="K134" s="144">
        <v>1</v>
      </c>
      <c r="L134" s="261">
        <v>0</v>
      </c>
      <c r="M134" s="261"/>
      <c r="N134" s="280">
        <f t="shared" si="0"/>
        <v>0</v>
      </c>
      <c r="O134" s="280"/>
      <c r="P134" s="280"/>
      <c r="Q134" s="280"/>
      <c r="R134" s="145"/>
      <c r="T134" s="146" t="s">
        <v>5</v>
      </c>
      <c r="U134" s="43" t="s">
        <v>39</v>
      </c>
      <c r="V134" s="147">
        <v>0</v>
      </c>
      <c r="W134" s="147">
        <f t="shared" si="1"/>
        <v>0</v>
      </c>
      <c r="X134" s="147">
        <v>0</v>
      </c>
      <c r="Y134" s="147">
        <f t="shared" si="2"/>
        <v>0</v>
      </c>
      <c r="Z134" s="147">
        <v>0</v>
      </c>
      <c r="AA134" s="148">
        <f t="shared" si="3"/>
        <v>0</v>
      </c>
      <c r="AR134" s="20" t="s">
        <v>135</v>
      </c>
      <c r="AT134" s="20" t="s">
        <v>131</v>
      </c>
      <c r="AU134" s="20" t="s">
        <v>95</v>
      </c>
      <c r="AY134" s="20" t="s">
        <v>130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20" t="s">
        <v>80</v>
      </c>
      <c r="BK134" s="149">
        <f t="shared" si="9"/>
        <v>0</v>
      </c>
      <c r="BL134" s="20" t="s">
        <v>135</v>
      </c>
      <c r="BM134" s="20" t="s">
        <v>194</v>
      </c>
    </row>
    <row r="135" spans="2:65" s="1" customFormat="1" ht="22.5" customHeight="1">
      <c r="B135" s="34"/>
      <c r="C135" s="35"/>
      <c r="D135" s="35"/>
      <c r="E135" s="35"/>
      <c r="F135" s="283" t="s">
        <v>512</v>
      </c>
      <c r="G135" s="284"/>
      <c r="H135" s="284"/>
      <c r="I135" s="284"/>
      <c r="J135" s="35"/>
      <c r="K135" s="35"/>
      <c r="L135" s="35"/>
      <c r="M135" s="35"/>
      <c r="N135" s="35"/>
      <c r="O135" s="35"/>
      <c r="P135" s="35"/>
      <c r="Q135" s="35"/>
      <c r="R135" s="36"/>
      <c r="T135" s="173"/>
      <c r="U135" s="35"/>
      <c r="V135" s="35"/>
      <c r="W135" s="35"/>
      <c r="X135" s="35"/>
      <c r="Y135" s="35"/>
      <c r="Z135" s="35"/>
      <c r="AA135" s="73"/>
      <c r="AT135" s="20" t="s">
        <v>481</v>
      </c>
      <c r="AU135" s="20" t="s">
        <v>95</v>
      </c>
    </row>
    <row r="136" spans="2:65" s="1" customFormat="1" ht="22.5" customHeight="1">
      <c r="B136" s="140"/>
      <c r="C136" s="141" t="s">
        <v>171</v>
      </c>
      <c r="D136" s="141" t="s">
        <v>131</v>
      </c>
      <c r="E136" s="142" t="s">
        <v>513</v>
      </c>
      <c r="F136" s="260" t="s">
        <v>483</v>
      </c>
      <c r="G136" s="260"/>
      <c r="H136" s="260"/>
      <c r="I136" s="260"/>
      <c r="J136" s="143" t="s">
        <v>424</v>
      </c>
      <c r="K136" s="144">
        <v>2</v>
      </c>
      <c r="L136" s="261">
        <v>0</v>
      </c>
      <c r="M136" s="261"/>
      <c r="N136" s="280">
        <f>ROUND(L136*K136,2)</f>
        <v>0</v>
      </c>
      <c r="O136" s="280"/>
      <c r="P136" s="280"/>
      <c r="Q136" s="280"/>
      <c r="R136" s="145"/>
      <c r="T136" s="146" t="s">
        <v>5</v>
      </c>
      <c r="U136" s="43" t="s">
        <v>39</v>
      </c>
      <c r="V136" s="147">
        <v>0</v>
      </c>
      <c r="W136" s="147">
        <f>V136*K136</f>
        <v>0</v>
      </c>
      <c r="X136" s="147">
        <v>0</v>
      </c>
      <c r="Y136" s="147">
        <f>X136*K136</f>
        <v>0</v>
      </c>
      <c r="Z136" s="147">
        <v>0</v>
      </c>
      <c r="AA136" s="148">
        <f>Z136*K136</f>
        <v>0</v>
      </c>
      <c r="AR136" s="20" t="s">
        <v>135</v>
      </c>
      <c r="AT136" s="20" t="s">
        <v>131</v>
      </c>
      <c r="AU136" s="20" t="s">
        <v>95</v>
      </c>
      <c r="AY136" s="20" t="s">
        <v>130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0" t="s">
        <v>80</v>
      </c>
      <c r="BK136" s="149">
        <f>ROUND(L136*K136,2)</f>
        <v>0</v>
      </c>
      <c r="BL136" s="20" t="s">
        <v>135</v>
      </c>
      <c r="BM136" s="20" t="s">
        <v>198</v>
      </c>
    </row>
    <row r="137" spans="2:65" s="1" customFormat="1" ht="22.5" customHeight="1">
      <c r="B137" s="34"/>
      <c r="C137" s="35"/>
      <c r="D137" s="35"/>
      <c r="E137" s="35"/>
      <c r="F137" s="283" t="s">
        <v>514</v>
      </c>
      <c r="G137" s="284"/>
      <c r="H137" s="284"/>
      <c r="I137" s="284"/>
      <c r="J137" s="35"/>
      <c r="K137" s="35"/>
      <c r="L137" s="35"/>
      <c r="M137" s="35"/>
      <c r="N137" s="35"/>
      <c r="O137" s="35"/>
      <c r="P137" s="35"/>
      <c r="Q137" s="35"/>
      <c r="R137" s="36"/>
      <c r="T137" s="173"/>
      <c r="U137" s="35"/>
      <c r="V137" s="35"/>
      <c r="W137" s="35"/>
      <c r="X137" s="35"/>
      <c r="Y137" s="35"/>
      <c r="Z137" s="35"/>
      <c r="AA137" s="73"/>
      <c r="AT137" s="20" t="s">
        <v>481</v>
      </c>
      <c r="AU137" s="20" t="s">
        <v>95</v>
      </c>
    </row>
    <row r="138" spans="2:65" s="1" customFormat="1" ht="22.5" customHeight="1">
      <c r="B138" s="140"/>
      <c r="C138" s="141" t="s">
        <v>195</v>
      </c>
      <c r="D138" s="141" t="s">
        <v>131</v>
      </c>
      <c r="E138" s="142" t="s">
        <v>515</v>
      </c>
      <c r="F138" s="260" t="s">
        <v>486</v>
      </c>
      <c r="G138" s="260"/>
      <c r="H138" s="260"/>
      <c r="I138" s="260"/>
      <c r="J138" s="143" t="s">
        <v>424</v>
      </c>
      <c r="K138" s="144">
        <v>1</v>
      </c>
      <c r="L138" s="261">
        <v>0</v>
      </c>
      <c r="M138" s="261"/>
      <c r="N138" s="280">
        <f>ROUND(L138*K138,2)</f>
        <v>0</v>
      </c>
      <c r="O138" s="280"/>
      <c r="P138" s="280"/>
      <c r="Q138" s="280"/>
      <c r="R138" s="145"/>
      <c r="T138" s="146" t="s">
        <v>5</v>
      </c>
      <c r="U138" s="43" t="s">
        <v>39</v>
      </c>
      <c r="V138" s="147">
        <v>0</v>
      </c>
      <c r="W138" s="147">
        <f>V138*K138</f>
        <v>0</v>
      </c>
      <c r="X138" s="147">
        <v>0</v>
      </c>
      <c r="Y138" s="147">
        <f>X138*K138</f>
        <v>0</v>
      </c>
      <c r="Z138" s="147">
        <v>0</v>
      </c>
      <c r="AA138" s="148">
        <f>Z138*K138</f>
        <v>0</v>
      </c>
      <c r="AR138" s="20" t="s">
        <v>135</v>
      </c>
      <c r="AT138" s="20" t="s">
        <v>131</v>
      </c>
      <c r="AU138" s="20" t="s">
        <v>95</v>
      </c>
      <c r="AY138" s="20" t="s">
        <v>130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0" t="s">
        <v>80</v>
      </c>
      <c r="BK138" s="149">
        <f>ROUND(L138*K138,2)</f>
        <v>0</v>
      </c>
      <c r="BL138" s="20" t="s">
        <v>135</v>
      </c>
      <c r="BM138" s="20" t="s">
        <v>201</v>
      </c>
    </row>
    <row r="139" spans="2:65" s="1" customFormat="1" ht="22.5" customHeight="1">
      <c r="B139" s="34"/>
      <c r="C139" s="35"/>
      <c r="D139" s="35"/>
      <c r="E139" s="35"/>
      <c r="F139" s="283" t="s">
        <v>516</v>
      </c>
      <c r="G139" s="284"/>
      <c r="H139" s="284"/>
      <c r="I139" s="284"/>
      <c r="J139" s="35"/>
      <c r="K139" s="35"/>
      <c r="L139" s="35"/>
      <c r="M139" s="35"/>
      <c r="N139" s="35"/>
      <c r="O139" s="35"/>
      <c r="P139" s="35"/>
      <c r="Q139" s="35"/>
      <c r="R139" s="36"/>
      <c r="T139" s="173"/>
      <c r="U139" s="35"/>
      <c r="V139" s="35"/>
      <c r="W139" s="35"/>
      <c r="X139" s="35"/>
      <c r="Y139" s="35"/>
      <c r="Z139" s="35"/>
      <c r="AA139" s="73"/>
      <c r="AT139" s="20" t="s">
        <v>481</v>
      </c>
      <c r="AU139" s="20" t="s">
        <v>95</v>
      </c>
    </row>
    <row r="140" spans="2:65" s="1" customFormat="1" ht="31.5" customHeight="1">
      <c r="B140" s="140"/>
      <c r="C140" s="141" t="s">
        <v>175</v>
      </c>
      <c r="D140" s="141" t="s">
        <v>131</v>
      </c>
      <c r="E140" s="142" t="s">
        <v>517</v>
      </c>
      <c r="F140" s="260" t="s">
        <v>489</v>
      </c>
      <c r="G140" s="260"/>
      <c r="H140" s="260"/>
      <c r="I140" s="260"/>
      <c r="J140" s="143" t="s">
        <v>424</v>
      </c>
      <c r="K140" s="144">
        <v>6</v>
      </c>
      <c r="L140" s="261">
        <v>0</v>
      </c>
      <c r="M140" s="261"/>
      <c r="N140" s="280">
        <f>ROUND(L140*K140,2)</f>
        <v>0</v>
      </c>
      <c r="O140" s="280"/>
      <c r="P140" s="280"/>
      <c r="Q140" s="280"/>
      <c r="R140" s="145"/>
      <c r="T140" s="146" t="s">
        <v>5</v>
      </c>
      <c r="U140" s="43" t="s">
        <v>39</v>
      </c>
      <c r="V140" s="147">
        <v>0</v>
      </c>
      <c r="W140" s="147">
        <f>V140*K140</f>
        <v>0</v>
      </c>
      <c r="X140" s="147">
        <v>0</v>
      </c>
      <c r="Y140" s="147">
        <f>X140*K140</f>
        <v>0</v>
      </c>
      <c r="Z140" s="147">
        <v>0</v>
      </c>
      <c r="AA140" s="148">
        <f>Z140*K140</f>
        <v>0</v>
      </c>
      <c r="AR140" s="20" t="s">
        <v>135</v>
      </c>
      <c r="AT140" s="20" t="s">
        <v>131</v>
      </c>
      <c r="AU140" s="20" t="s">
        <v>95</v>
      </c>
      <c r="AY140" s="20" t="s">
        <v>130</v>
      </c>
      <c r="BE140" s="149">
        <f>IF(U140="základní",N140,0)</f>
        <v>0</v>
      </c>
      <c r="BF140" s="149">
        <f>IF(U140="snížená",N140,0)</f>
        <v>0</v>
      </c>
      <c r="BG140" s="149">
        <f>IF(U140="zákl. přenesená",N140,0)</f>
        <v>0</v>
      </c>
      <c r="BH140" s="149">
        <f>IF(U140="sníž. přenesená",N140,0)</f>
        <v>0</v>
      </c>
      <c r="BI140" s="149">
        <f>IF(U140="nulová",N140,0)</f>
        <v>0</v>
      </c>
      <c r="BJ140" s="20" t="s">
        <v>80</v>
      </c>
      <c r="BK140" s="149">
        <f>ROUND(L140*K140,2)</f>
        <v>0</v>
      </c>
      <c r="BL140" s="20" t="s">
        <v>135</v>
      </c>
      <c r="BM140" s="20" t="s">
        <v>204</v>
      </c>
    </row>
    <row r="141" spans="2:65" s="1" customFormat="1" ht="22.5" customHeight="1">
      <c r="B141" s="34"/>
      <c r="C141" s="35"/>
      <c r="D141" s="35"/>
      <c r="E141" s="35"/>
      <c r="F141" s="283" t="s">
        <v>518</v>
      </c>
      <c r="G141" s="284"/>
      <c r="H141" s="284"/>
      <c r="I141" s="284"/>
      <c r="J141" s="35"/>
      <c r="K141" s="35"/>
      <c r="L141" s="35"/>
      <c r="M141" s="35"/>
      <c r="N141" s="35"/>
      <c r="O141" s="35"/>
      <c r="P141" s="35"/>
      <c r="Q141" s="35"/>
      <c r="R141" s="36"/>
      <c r="T141" s="173"/>
      <c r="U141" s="35"/>
      <c r="V141" s="35"/>
      <c r="W141" s="35"/>
      <c r="X141" s="35"/>
      <c r="Y141" s="35"/>
      <c r="Z141" s="35"/>
      <c r="AA141" s="73"/>
      <c r="AT141" s="20" t="s">
        <v>481</v>
      </c>
      <c r="AU141" s="20" t="s">
        <v>95</v>
      </c>
    </row>
    <row r="142" spans="2:65" s="1" customFormat="1" ht="31.5" customHeight="1">
      <c r="B142" s="140"/>
      <c r="C142" s="141" t="s">
        <v>10</v>
      </c>
      <c r="D142" s="141" t="s">
        <v>131</v>
      </c>
      <c r="E142" s="142" t="s">
        <v>519</v>
      </c>
      <c r="F142" s="260" t="s">
        <v>520</v>
      </c>
      <c r="G142" s="260"/>
      <c r="H142" s="260"/>
      <c r="I142" s="260"/>
      <c r="J142" s="143" t="s">
        <v>424</v>
      </c>
      <c r="K142" s="144">
        <v>1</v>
      </c>
      <c r="L142" s="261">
        <v>0</v>
      </c>
      <c r="M142" s="261"/>
      <c r="N142" s="280">
        <f>ROUND(L142*K142,2)</f>
        <v>0</v>
      </c>
      <c r="O142" s="280"/>
      <c r="P142" s="280"/>
      <c r="Q142" s="280"/>
      <c r="R142" s="145"/>
      <c r="T142" s="146" t="s">
        <v>5</v>
      </c>
      <c r="U142" s="43" t="s">
        <v>39</v>
      </c>
      <c r="V142" s="147">
        <v>0</v>
      </c>
      <c r="W142" s="147">
        <f>V142*K142</f>
        <v>0</v>
      </c>
      <c r="X142" s="147">
        <v>0</v>
      </c>
      <c r="Y142" s="147">
        <f>X142*K142</f>
        <v>0</v>
      </c>
      <c r="Z142" s="147">
        <v>0</v>
      </c>
      <c r="AA142" s="148">
        <f>Z142*K142</f>
        <v>0</v>
      </c>
      <c r="AR142" s="20" t="s">
        <v>135</v>
      </c>
      <c r="AT142" s="20" t="s">
        <v>131</v>
      </c>
      <c r="AU142" s="20" t="s">
        <v>95</v>
      </c>
      <c r="AY142" s="20" t="s">
        <v>130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0" t="s">
        <v>80</v>
      </c>
      <c r="BK142" s="149">
        <f>ROUND(L142*K142,2)</f>
        <v>0</v>
      </c>
      <c r="BL142" s="20" t="s">
        <v>135</v>
      </c>
      <c r="BM142" s="20" t="s">
        <v>207</v>
      </c>
    </row>
    <row r="143" spans="2:65" s="1" customFormat="1" ht="22.5" customHeight="1">
      <c r="B143" s="34"/>
      <c r="C143" s="35"/>
      <c r="D143" s="35"/>
      <c r="E143" s="35"/>
      <c r="F143" s="283" t="s">
        <v>521</v>
      </c>
      <c r="G143" s="284"/>
      <c r="H143" s="284"/>
      <c r="I143" s="284"/>
      <c r="J143" s="35"/>
      <c r="K143" s="35"/>
      <c r="L143" s="35"/>
      <c r="M143" s="35"/>
      <c r="N143" s="35"/>
      <c r="O143" s="35"/>
      <c r="P143" s="35"/>
      <c r="Q143" s="35"/>
      <c r="R143" s="36"/>
      <c r="T143" s="173"/>
      <c r="U143" s="35"/>
      <c r="V143" s="35"/>
      <c r="W143" s="35"/>
      <c r="X143" s="35"/>
      <c r="Y143" s="35"/>
      <c r="Z143" s="35"/>
      <c r="AA143" s="73"/>
      <c r="AT143" s="20" t="s">
        <v>481</v>
      </c>
      <c r="AU143" s="20" t="s">
        <v>95</v>
      </c>
    </row>
    <row r="144" spans="2:65" s="1" customFormat="1" ht="31.5" customHeight="1">
      <c r="B144" s="140"/>
      <c r="C144" s="141" t="s">
        <v>178</v>
      </c>
      <c r="D144" s="141" t="s">
        <v>131</v>
      </c>
      <c r="E144" s="142" t="s">
        <v>522</v>
      </c>
      <c r="F144" s="260" t="s">
        <v>492</v>
      </c>
      <c r="G144" s="260"/>
      <c r="H144" s="260"/>
      <c r="I144" s="260"/>
      <c r="J144" s="143" t="s">
        <v>493</v>
      </c>
      <c r="K144" s="144">
        <v>6</v>
      </c>
      <c r="L144" s="261">
        <v>0</v>
      </c>
      <c r="M144" s="261"/>
      <c r="N144" s="280">
        <f>ROUND(L144*K144,2)</f>
        <v>0</v>
      </c>
      <c r="O144" s="280"/>
      <c r="P144" s="280"/>
      <c r="Q144" s="280"/>
      <c r="R144" s="145"/>
      <c r="T144" s="146" t="s">
        <v>5</v>
      </c>
      <c r="U144" s="43" t="s">
        <v>39</v>
      </c>
      <c r="V144" s="147">
        <v>0</v>
      </c>
      <c r="W144" s="147">
        <f>V144*K144</f>
        <v>0</v>
      </c>
      <c r="X144" s="147">
        <v>0</v>
      </c>
      <c r="Y144" s="147">
        <f>X144*K144</f>
        <v>0</v>
      </c>
      <c r="Z144" s="147">
        <v>0</v>
      </c>
      <c r="AA144" s="148">
        <f>Z144*K144</f>
        <v>0</v>
      </c>
      <c r="AR144" s="20" t="s">
        <v>135</v>
      </c>
      <c r="AT144" s="20" t="s">
        <v>131</v>
      </c>
      <c r="AU144" s="20" t="s">
        <v>95</v>
      </c>
      <c r="AY144" s="20" t="s">
        <v>130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0" t="s">
        <v>80</v>
      </c>
      <c r="BK144" s="149">
        <f>ROUND(L144*K144,2)</f>
        <v>0</v>
      </c>
      <c r="BL144" s="20" t="s">
        <v>135</v>
      </c>
      <c r="BM144" s="20" t="s">
        <v>211</v>
      </c>
    </row>
    <row r="145" spans="2:65" s="1" customFormat="1" ht="22.5" customHeight="1">
      <c r="B145" s="34"/>
      <c r="C145" s="35"/>
      <c r="D145" s="35"/>
      <c r="E145" s="35"/>
      <c r="F145" s="283" t="s">
        <v>523</v>
      </c>
      <c r="G145" s="284"/>
      <c r="H145" s="284"/>
      <c r="I145" s="284"/>
      <c r="J145" s="35"/>
      <c r="K145" s="35"/>
      <c r="L145" s="35"/>
      <c r="M145" s="35"/>
      <c r="N145" s="35"/>
      <c r="O145" s="35"/>
      <c r="P145" s="35"/>
      <c r="Q145" s="35"/>
      <c r="R145" s="36"/>
      <c r="T145" s="173"/>
      <c r="U145" s="35"/>
      <c r="V145" s="35"/>
      <c r="W145" s="35"/>
      <c r="X145" s="35"/>
      <c r="Y145" s="35"/>
      <c r="Z145" s="35"/>
      <c r="AA145" s="73"/>
      <c r="AT145" s="20" t="s">
        <v>481</v>
      </c>
      <c r="AU145" s="20" t="s">
        <v>95</v>
      </c>
    </row>
    <row r="146" spans="2:65" s="1" customFormat="1" ht="31.5" customHeight="1">
      <c r="B146" s="140"/>
      <c r="C146" s="141" t="s">
        <v>208</v>
      </c>
      <c r="D146" s="141" t="s">
        <v>131</v>
      </c>
      <c r="E146" s="142" t="s">
        <v>524</v>
      </c>
      <c r="F146" s="260" t="s">
        <v>525</v>
      </c>
      <c r="G146" s="260"/>
      <c r="H146" s="260"/>
      <c r="I146" s="260"/>
      <c r="J146" s="143" t="s">
        <v>493</v>
      </c>
      <c r="K146" s="144">
        <v>12</v>
      </c>
      <c r="L146" s="261">
        <v>0</v>
      </c>
      <c r="M146" s="261"/>
      <c r="N146" s="280">
        <f>ROUND(L146*K146,2)</f>
        <v>0</v>
      </c>
      <c r="O146" s="280"/>
      <c r="P146" s="280"/>
      <c r="Q146" s="280"/>
      <c r="R146" s="145"/>
      <c r="T146" s="146" t="s">
        <v>5</v>
      </c>
      <c r="U146" s="43" t="s">
        <v>39</v>
      </c>
      <c r="V146" s="147">
        <v>0</v>
      </c>
      <c r="W146" s="147">
        <f>V146*K146</f>
        <v>0</v>
      </c>
      <c r="X146" s="147">
        <v>0</v>
      </c>
      <c r="Y146" s="147">
        <f>X146*K146</f>
        <v>0</v>
      </c>
      <c r="Z146" s="147">
        <v>0</v>
      </c>
      <c r="AA146" s="148">
        <f>Z146*K146</f>
        <v>0</v>
      </c>
      <c r="AR146" s="20" t="s">
        <v>135</v>
      </c>
      <c r="AT146" s="20" t="s">
        <v>131</v>
      </c>
      <c r="AU146" s="20" t="s">
        <v>95</v>
      </c>
      <c r="AY146" s="20" t="s">
        <v>130</v>
      </c>
      <c r="BE146" s="149">
        <f>IF(U146="základní",N146,0)</f>
        <v>0</v>
      </c>
      <c r="BF146" s="149">
        <f>IF(U146="snížená",N146,0)</f>
        <v>0</v>
      </c>
      <c r="BG146" s="149">
        <f>IF(U146="zákl. přenesená",N146,0)</f>
        <v>0</v>
      </c>
      <c r="BH146" s="149">
        <f>IF(U146="sníž. přenesená",N146,0)</f>
        <v>0</v>
      </c>
      <c r="BI146" s="149">
        <f>IF(U146="nulová",N146,0)</f>
        <v>0</v>
      </c>
      <c r="BJ146" s="20" t="s">
        <v>80</v>
      </c>
      <c r="BK146" s="149">
        <f>ROUND(L146*K146,2)</f>
        <v>0</v>
      </c>
      <c r="BL146" s="20" t="s">
        <v>135</v>
      </c>
      <c r="BM146" s="20" t="s">
        <v>214</v>
      </c>
    </row>
    <row r="147" spans="2:65" s="1" customFormat="1" ht="44.25" customHeight="1">
      <c r="B147" s="140"/>
      <c r="C147" s="141" t="s">
        <v>182</v>
      </c>
      <c r="D147" s="141" t="s">
        <v>131</v>
      </c>
      <c r="E147" s="142" t="s">
        <v>526</v>
      </c>
      <c r="F147" s="260" t="s">
        <v>509</v>
      </c>
      <c r="G147" s="260"/>
      <c r="H147" s="260"/>
      <c r="I147" s="260"/>
      <c r="J147" s="143" t="s">
        <v>181</v>
      </c>
      <c r="K147" s="144">
        <v>1</v>
      </c>
      <c r="L147" s="261">
        <v>0</v>
      </c>
      <c r="M147" s="261"/>
      <c r="N147" s="280">
        <f>ROUND(L147*K147,2)</f>
        <v>0</v>
      </c>
      <c r="O147" s="280"/>
      <c r="P147" s="280"/>
      <c r="Q147" s="280"/>
      <c r="R147" s="145"/>
      <c r="T147" s="146" t="s">
        <v>5</v>
      </c>
      <c r="U147" s="43" t="s">
        <v>39</v>
      </c>
      <c r="V147" s="147">
        <v>0</v>
      </c>
      <c r="W147" s="147">
        <f>V147*K147</f>
        <v>0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0" t="s">
        <v>135</v>
      </c>
      <c r="AT147" s="20" t="s">
        <v>131</v>
      </c>
      <c r="AU147" s="20" t="s">
        <v>95</v>
      </c>
      <c r="AY147" s="20" t="s">
        <v>130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0" t="s">
        <v>80</v>
      </c>
      <c r="BK147" s="149">
        <f>ROUND(L147*K147,2)</f>
        <v>0</v>
      </c>
      <c r="BL147" s="20" t="s">
        <v>135</v>
      </c>
      <c r="BM147" s="20" t="s">
        <v>218</v>
      </c>
    </row>
    <row r="148" spans="2:65" s="1" customFormat="1" ht="57" customHeight="1">
      <c r="B148" s="140"/>
      <c r="C148" s="141" t="s">
        <v>215</v>
      </c>
      <c r="D148" s="141" t="s">
        <v>131</v>
      </c>
      <c r="E148" s="142" t="s">
        <v>527</v>
      </c>
      <c r="F148" s="260" t="s">
        <v>528</v>
      </c>
      <c r="G148" s="260"/>
      <c r="H148" s="260"/>
      <c r="I148" s="260"/>
      <c r="J148" s="143" t="s">
        <v>424</v>
      </c>
      <c r="K148" s="144">
        <v>2</v>
      </c>
      <c r="L148" s="261">
        <v>0</v>
      </c>
      <c r="M148" s="261"/>
      <c r="N148" s="280">
        <f>ROUND(L148*K148,2)</f>
        <v>0</v>
      </c>
      <c r="O148" s="280"/>
      <c r="P148" s="280"/>
      <c r="Q148" s="280"/>
      <c r="R148" s="145"/>
      <c r="T148" s="146" t="s">
        <v>5</v>
      </c>
      <c r="U148" s="43" t="s">
        <v>39</v>
      </c>
      <c r="V148" s="147">
        <v>0</v>
      </c>
      <c r="W148" s="147">
        <f>V148*K148</f>
        <v>0</v>
      </c>
      <c r="X148" s="147">
        <v>0</v>
      </c>
      <c r="Y148" s="147">
        <f>X148*K148</f>
        <v>0</v>
      </c>
      <c r="Z148" s="147">
        <v>0</v>
      </c>
      <c r="AA148" s="148">
        <f>Z148*K148</f>
        <v>0</v>
      </c>
      <c r="AR148" s="20" t="s">
        <v>135</v>
      </c>
      <c r="AT148" s="20" t="s">
        <v>131</v>
      </c>
      <c r="AU148" s="20" t="s">
        <v>95</v>
      </c>
      <c r="AY148" s="20" t="s">
        <v>130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0" t="s">
        <v>80</v>
      </c>
      <c r="BK148" s="149">
        <f>ROUND(L148*K148,2)</f>
        <v>0</v>
      </c>
      <c r="BL148" s="20" t="s">
        <v>135</v>
      </c>
      <c r="BM148" s="20" t="s">
        <v>221</v>
      </c>
    </row>
    <row r="149" spans="2:65" s="1" customFormat="1" ht="22.5" customHeight="1">
      <c r="B149" s="34"/>
      <c r="C149" s="35"/>
      <c r="D149" s="35"/>
      <c r="E149" s="35"/>
      <c r="F149" s="283" t="s">
        <v>529</v>
      </c>
      <c r="G149" s="284"/>
      <c r="H149" s="284"/>
      <c r="I149" s="284"/>
      <c r="J149" s="35"/>
      <c r="K149" s="35"/>
      <c r="L149" s="35"/>
      <c r="M149" s="35"/>
      <c r="N149" s="35"/>
      <c r="O149" s="35"/>
      <c r="P149" s="35"/>
      <c r="Q149" s="35"/>
      <c r="R149" s="36"/>
      <c r="T149" s="173"/>
      <c r="U149" s="35"/>
      <c r="V149" s="35"/>
      <c r="W149" s="35"/>
      <c r="X149" s="35"/>
      <c r="Y149" s="35"/>
      <c r="Z149" s="35"/>
      <c r="AA149" s="73"/>
      <c r="AT149" s="20" t="s">
        <v>481</v>
      </c>
      <c r="AU149" s="20" t="s">
        <v>95</v>
      </c>
    </row>
    <row r="150" spans="2:65" s="1" customFormat="1" ht="31.5" customHeight="1">
      <c r="B150" s="140"/>
      <c r="C150" s="141" t="s">
        <v>186</v>
      </c>
      <c r="D150" s="141" t="s">
        <v>131</v>
      </c>
      <c r="E150" s="142" t="s">
        <v>530</v>
      </c>
      <c r="F150" s="260" t="s">
        <v>520</v>
      </c>
      <c r="G150" s="260"/>
      <c r="H150" s="260"/>
      <c r="I150" s="260"/>
      <c r="J150" s="143" t="s">
        <v>424</v>
      </c>
      <c r="K150" s="144">
        <v>2</v>
      </c>
      <c r="L150" s="261">
        <v>0</v>
      </c>
      <c r="M150" s="261"/>
      <c r="N150" s="280">
        <f>ROUND(L150*K150,2)</f>
        <v>0</v>
      </c>
      <c r="O150" s="280"/>
      <c r="P150" s="280"/>
      <c r="Q150" s="280"/>
      <c r="R150" s="145"/>
      <c r="T150" s="146" t="s">
        <v>5</v>
      </c>
      <c r="U150" s="43" t="s">
        <v>39</v>
      </c>
      <c r="V150" s="147">
        <v>0</v>
      </c>
      <c r="W150" s="147">
        <f>V150*K150</f>
        <v>0</v>
      </c>
      <c r="X150" s="147">
        <v>0</v>
      </c>
      <c r="Y150" s="147">
        <f>X150*K150</f>
        <v>0</v>
      </c>
      <c r="Z150" s="147">
        <v>0</v>
      </c>
      <c r="AA150" s="148">
        <f>Z150*K150</f>
        <v>0</v>
      </c>
      <c r="AR150" s="20" t="s">
        <v>135</v>
      </c>
      <c r="AT150" s="20" t="s">
        <v>131</v>
      </c>
      <c r="AU150" s="20" t="s">
        <v>95</v>
      </c>
      <c r="AY150" s="20" t="s">
        <v>130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0" t="s">
        <v>80</v>
      </c>
      <c r="BK150" s="149">
        <f>ROUND(L150*K150,2)</f>
        <v>0</v>
      </c>
      <c r="BL150" s="20" t="s">
        <v>135</v>
      </c>
      <c r="BM150" s="20" t="s">
        <v>225</v>
      </c>
    </row>
    <row r="151" spans="2:65" s="1" customFormat="1" ht="22.5" customHeight="1">
      <c r="B151" s="34"/>
      <c r="C151" s="35"/>
      <c r="D151" s="35"/>
      <c r="E151" s="35"/>
      <c r="F151" s="283" t="s">
        <v>531</v>
      </c>
      <c r="G151" s="284"/>
      <c r="H151" s="284"/>
      <c r="I151" s="284"/>
      <c r="J151" s="35"/>
      <c r="K151" s="35"/>
      <c r="L151" s="35"/>
      <c r="M151" s="35"/>
      <c r="N151" s="35"/>
      <c r="O151" s="35"/>
      <c r="P151" s="35"/>
      <c r="Q151" s="35"/>
      <c r="R151" s="36"/>
      <c r="T151" s="173"/>
      <c r="U151" s="35"/>
      <c r="V151" s="35"/>
      <c r="W151" s="35"/>
      <c r="X151" s="35"/>
      <c r="Y151" s="35"/>
      <c r="Z151" s="35"/>
      <c r="AA151" s="73"/>
      <c r="AT151" s="20" t="s">
        <v>481</v>
      </c>
      <c r="AU151" s="20" t="s">
        <v>95</v>
      </c>
    </row>
    <row r="152" spans="2:65" s="1" customFormat="1" ht="22.5" customHeight="1">
      <c r="B152" s="140"/>
      <c r="C152" s="141" t="s">
        <v>222</v>
      </c>
      <c r="D152" s="141" t="s">
        <v>131</v>
      </c>
      <c r="E152" s="142" t="s">
        <v>532</v>
      </c>
      <c r="F152" s="260" t="s">
        <v>533</v>
      </c>
      <c r="G152" s="260"/>
      <c r="H152" s="260"/>
      <c r="I152" s="260"/>
      <c r="J152" s="143" t="s">
        <v>493</v>
      </c>
      <c r="K152" s="144">
        <v>2</v>
      </c>
      <c r="L152" s="261">
        <v>0</v>
      </c>
      <c r="M152" s="261"/>
      <c r="N152" s="280">
        <f>ROUND(L152*K152,2)</f>
        <v>0</v>
      </c>
      <c r="O152" s="280"/>
      <c r="P152" s="280"/>
      <c r="Q152" s="280"/>
      <c r="R152" s="145"/>
      <c r="T152" s="146" t="s">
        <v>5</v>
      </c>
      <c r="U152" s="43" t="s">
        <v>39</v>
      </c>
      <c r="V152" s="147">
        <v>0</v>
      </c>
      <c r="W152" s="147">
        <f>V152*K152</f>
        <v>0</v>
      </c>
      <c r="X152" s="147">
        <v>0</v>
      </c>
      <c r="Y152" s="147">
        <f>X152*K152</f>
        <v>0</v>
      </c>
      <c r="Z152" s="147">
        <v>0</v>
      </c>
      <c r="AA152" s="148">
        <f>Z152*K152</f>
        <v>0</v>
      </c>
      <c r="AR152" s="20" t="s">
        <v>135</v>
      </c>
      <c r="AT152" s="20" t="s">
        <v>131</v>
      </c>
      <c r="AU152" s="20" t="s">
        <v>95</v>
      </c>
      <c r="AY152" s="20" t="s">
        <v>130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0" t="s">
        <v>80</v>
      </c>
      <c r="BK152" s="149">
        <f>ROUND(L152*K152,2)</f>
        <v>0</v>
      </c>
      <c r="BL152" s="20" t="s">
        <v>135</v>
      </c>
      <c r="BM152" s="20" t="s">
        <v>228</v>
      </c>
    </row>
    <row r="153" spans="2:65" s="1" customFormat="1" ht="44.25" customHeight="1">
      <c r="B153" s="140"/>
      <c r="C153" s="141" t="s">
        <v>190</v>
      </c>
      <c r="D153" s="141" t="s">
        <v>131</v>
      </c>
      <c r="E153" s="142" t="s">
        <v>534</v>
      </c>
      <c r="F153" s="260" t="s">
        <v>509</v>
      </c>
      <c r="G153" s="260"/>
      <c r="H153" s="260"/>
      <c r="I153" s="260"/>
      <c r="J153" s="143" t="s">
        <v>181</v>
      </c>
      <c r="K153" s="144">
        <v>1</v>
      </c>
      <c r="L153" s="261">
        <v>0</v>
      </c>
      <c r="M153" s="261"/>
      <c r="N153" s="280">
        <f>ROUND(L153*K153,2)</f>
        <v>0</v>
      </c>
      <c r="O153" s="280"/>
      <c r="P153" s="280"/>
      <c r="Q153" s="280"/>
      <c r="R153" s="145"/>
      <c r="T153" s="146" t="s">
        <v>5</v>
      </c>
      <c r="U153" s="43" t="s">
        <v>39</v>
      </c>
      <c r="V153" s="147">
        <v>0</v>
      </c>
      <c r="W153" s="147">
        <f>V153*K153</f>
        <v>0</v>
      </c>
      <c r="X153" s="147">
        <v>0</v>
      </c>
      <c r="Y153" s="147">
        <f>X153*K153</f>
        <v>0</v>
      </c>
      <c r="Z153" s="147">
        <v>0</v>
      </c>
      <c r="AA153" s="148">
        <f>Z153*K153</f>
        <v>0</v>
      </c>
      <c r="AR153" s="20" t="s">
        <v>135</v>
      </c>
      <c r="AT153" s="20" t="s">
        <v>131</v>
      </c>
      <c r="AU153" s="20" t="s">
        <v>95</v>
      </c>
      <c r="AY153" s="20" t="s">
        <v>130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0" t="s">
        <v>80</v>
      </c>
      <c r="BK153" s="149">
        <f>ROUND(L153*K153,2)</f>
        <v>0</v>
      </c>
      <c r="BL153" s="20" t="s">
        <v>135</v>
      </c>
      <c r="BM153" s="20" t="s">
        <v>232</v>
      </c>
    </row>
    <row r="154" spans="2:65" s="1" customFormat="1" ht="44.25" customHeight="1">
      <c r="B154" s="140"/>
      <c r="C154" s="141" t="s">
        <v>229</v>
      </c>
      <c r="D154" s="141" t="s">
        <v>131</v>
      </c>
      <c r="E154" s="142" t="s">
        <v>535</v>
      </c>
      <c r="F154" s="260" t="s">
        <v>536</v>
      </c>
      <c r="G154" s="260"/>
      <c r="H154" s="260"/>
      <c r="I154" s="260"/>
      <c r="J154" s="143" t="s">
        <v>424</v>
      </c>
      <c r="K154" s="144">
        <v>2</v>
      </c>
      <c r="L154" s="261">
        <v>0</v>
      </c>
      <c r="M154" s="261"/>
      <c r="N154" s="280">
        <f>ROUND(L154*K154,2)</f>
        <v>0</v>
      </c>
      <c r="O154" s="280"/>
      <c r="P154" s="280"/>
      <c r="Q154" s="280"/>
      <c r="R154" s="145"/>
      <c r="T154" s="146" t="s">
        <v>5</v>
      </c>
      <c r="U154" s="43" t="s">
        <v>39</v>
      </c>
      <c r="V154" s="147">
        <v>0</v>
      </c>
      <c r="W154" s="147">
        <f>V154*K154</f>
        <v>0</v>
      </c>
      <c r="X154" s="147">
        <v>0</v>
      </c>
      <c r="Y154" s="147">
        <f>X154*K154</f>
        <v>0</v>
      </c>
      <c r="Z154" s="147">
        <v>0</v>
      </c>
      <c r="AA154" s="148">
        <f>Z154*K154</f>
        <v>0</v>
      </c>
      <c r="AR154" s="20" t="s">
        <v>135</v>
      </c>
      <c r="AT154" s="20" t="s">
        <v>131</v>
      </c>
      <c r="AU154" s="20" t="s">
        <v>95</v>
      </c>
      <c r="AY154" s="20" t="s">
        <v>130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0" t="s">
        <v>80</v>
      </c>
      <c r="BK154" s="149">
        <f>ROUND(L154*K154,2)</f>
        <v>0</v>
      </c>
      <c r="BL154" s="20" t="s">
        <v>135</v>
      </c>
      <c r="BM154" s="20" t="s">
        <v>235</v>
      </c>
    </row>
    <row r="155" spans="2:65" s="1" customFormat="1" ht="22.5" customHeight="1">
      <c r="B155" s="34"/>
      <c r="C155" s="35"/>
      <c r="D155" s="35"/>
      <c r="E155" s="35"/>
      <c r="F155" s="283" t="s">
        <v>537</v>
      </c>
      <c r="G155" s="284"/>
      <c r="H155" s="284"/>
      <c r="I155" s="284"/>
      <c r="J155" s="35"/>
      <c r="K155" s="35"/>
      <c r="L155" s="35"/>
      <c r="M155" s="35"/>
      <c r="N155" s="35"/>
      <c r="O155" s="35"/>
      <c r="P155" s="35"/>
      <c r="Q155" s="35"/>
      <c r="R155" s="36"/>
      <c r="T155" s="173"/>
      <c r="U155" s="35"/>
      <c r="V155" s="35"/>
      <c r="W155" s="35"/>
      <c r="X155" s="35"/>
      <c r="Y155" s="35"/>
      <c r="Z155" s="35"/>
      <c r="AA155" s="73"/>
      <c r="AT155" s="20" t="s">
        <v>481</v>
      </c>
      <c r="AU155" s="20" t="s">
        <v>95</v>
      </c>
    </row>
    <row r="156" spans="2:65" s="1" customFormat="1" ht="22.5" customHeight="1">
      <c r="B156" s="140"/>
      <c r="C156" s="141" t="s">
        <v>194</v>
      </c>
      <c r="D156" s="141" t="s">
        <v>131</v>
      </c>
      <c r="E156" s="142" t="s">
        <v>538</v>
      </c>
      <c r="F156" s="260" t="s">
        <v>483</v>
      </c>
      <c r="G156" s="260"/>
      <c r="H156" s="260"/>
      <c r="I156" s="260"/>
      <c r="J156" s="143" t="s">
        <v>424</v>
      </c>
      <c r="K156" s="144">
        <v>4</v>
      </c>
      <c r="L156" s="261">
        <v>0</v>
      </c>
      <c r="M156" s="261"/>
      <c r="N156" s="280">
        <f>ROUND(L156*K156,2)</f>
        <v>0</v>
      </c>
      <c r="O156" s="280"/>
      <c r="P156" s="280"/>
      <c r="Q156" s="280"/>
      <c r="R156" s="145"/>
      <c r="T156" s="146" t="s">
        <v>5</v>
      </c>
      <c r="U156" s="43" t="s">
        <v>39</v>
      </c>
      <c r="V156" s="147">
        <v>0</v>
      </c>
      <c r="W156" s="147">
        <f>V156*K156</f>
        <v>0</v>
      </c>
      <c r="X156" s="147">
        <v>0</v>
      </c>
      <c r="Y156" s="147">
        <f>X156*K156</f>
        <v>0</v>
      </c>
      <c r="Z156" s="147">
        <v>0</v>
      </c>
      <c r="AA156" s="148">
        <f>Z156*K156</f>
        <v>0</v>
      </c>
      <c r="AR156" s="20" t="s">
        <v>135</v>
      </c>
      <c r="AT156" s="20" t="s">
        <v>131</v>
      </c>
      <c r="AU156" s="20" t="s">
        <v>95</v>
      </c>
      <c r="AY156" s="20" t="s">
        <v>130</v>
      </c>
      <c r="BE156" s="149">
        <f>IF(U156="základní",N156,0)</f>
        <v>0</v>
      </c>
      <c r="BF156" s="149">
        <f>IF(U156="snížená",N156,0)</f>
        <v>0</v>
      </c>
      <c r="BG156" s="149">
        <f>IF(U156="zákl. přenesená",N156,0)</f>
        <v>0</v>
      </c>
      <c r="BH156" s="149">
        <f>IF(U156="sníž. přenesená",N156,0)</f>
        <v>0</v>
      </c>
      <c r="BI156" s="149">
        <f>IF(U156="nulová",N156,0)</f>
        <v>0</v>
      </c>
      <c r="BJ156" s="20" t="s">
        <v>80</v>
      </c>
      <c r="BK156" s="149">
        <f>ROUND(L156*K156,2)</f>
        <v>0</v>
      </c>
      <c r="BL156" s="20" t="s">
        <v>135</v>
      </c>
      <c r="BM156" s="20" t="s">
        <v>238</v>
      </c>
    </row>
    <row r="157" spans="2:65" s="1" customFormat="1" ht="22.5" customHeight="1">
      <c r="B157" s="34"/>
      <c r="C157" s="35"/>
      <c r="D157" s="35"/>
      <c r="E157" s="35"/>
      <c r="F157" s="283" t="s">
        <v>539</v>
      </c>
      <c r="G157" s="284"/>
      <c r="H157" s="284"/>
      <c r="I157" s="284"/>
      <c r="J157" s="35"/>
      <c r="K157" s="35"/>
      <c r="L157" s="35"/>
      <c r="M157" s="35"/>
      <c r="N157" s="35"/>
      <c r="O157" s="35"/>
      <c r="P157" s="35"/>
      <c r="Q157" s="35"/>
      <c r="R157" s="36"/>
      <c r="T157" s="173"/>
      <c r="U157" s="35"/>
      <c r="V157" s="35"/>
      <c r="W157" s="35"/>
      <c r="X157" s="35"/>
      <c r="Y157" s="35"/>
      <c r="Z157" s="35"/>
      <c r="AA157" s="73"/>
      <c r="AT157" s="20" t="s">
        <v>481</v>
      </c>
      <c r="AU157" s="20" t="s">
        <v>95</v>
      </c>
    </row>
    <row r="158" spans="2:65" s="1" customFormat="1" ht="22.5" customHeight="1">
      <c r="B158" s="140"/>
      <c r="C158" s="141" t="s">
        <v>251</v>
      </c>
      <c r="D158" s="141" t="s">
        <v>131</v>
      </c>
      <c r="E158" s="142" t="s">
        <v>540</v>
      </c>
      <c r="F158" s="260" t="s">
        <v>486</v>
      </c>
      <c r="G158" s="260"/>
      <c r="H158" s="260"/>
      <c r="I158" s="260"/>
      <c r="J158" s="143" t="s">
        <v>424</v>
      </c>
      <c r="K158" s="144">
        <v>2</v>
      </c>
      <c r="L158" s="261">
        <v>0</v>
      </c>
      <c r="M158" s="261"/>
      <c r="N158" s="280">
        <f>ROUND(L158*K158,2)</f>
        <v>0</v>
      </c>
      <c r="O158" s="280"/>
      <c r="P158" s="280"/>
      <c r="Q158" s="280"/>
      <c r="R158" s="145"/>
      <c r="T158" s="146" t="s">
        <v>5</v>
      </c>
      <c r="U158" s="43" t="s">
        <v>39</v>
      </c>
      <c r="V158" s="147">
        <v>0</v>
      </c>
      <c r="W158" s="147">
        <f>V158*K158</f>
        <v>0</v>
      </c>
      <c r="X158" s="147">
        <v>0</v>
      </c>
      <c r="Y158" s="147">
        <f>X158*K158</f>
        <v>0</v>
      </c>
      <c r="Z158" s="147">
        <v>0</v>
      </c>
      <c r="AA158" s="148">
        <f>Z158*K158</f>
        <v>0</v>
      </c>
      <c r="AR158" s="20" t="s">
        <v>135</v>
      </c>
      <c r="AT158" s="20" t="s">
        <v>131</v>
      </c>
      <c r="AU158" s="20" t="s">
        <v>95</v>
      </c>
      <c r="AY158" s="20" t="s">
        <v>130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0" t="s">
        <v>80</v>
      </c>
      <c r="BK158" s="149">
        <f>ROUND(L158*K158,2)</f>
        <v>0</v>
      </c>
      <c r="BL158" s="20" t="s">
        <v>135</v>
      </c>
      <c r="BM158" s="20" t="s">
        <v>242</v>
      </c>
    </row>
    <row r="159" spans="2:65" s="1" customFormat="1" ht="22.5" customHeight="1">
      <c r="B159" s="34"/>
      <c r="C159" s="35"/>
      <c r="D159" s="35"/>
      <c r="E159" s="35"/>
      <c r="F159" s="283" t="s">
        <v>541</v>
      </c>
      <c r="G159" s="284"/>
      <c r="H159" s="284"/>
      <c r="I159" s="284"/>
      <c r="J159" s="35"/>
      <c r="K159" s="35"/>
      <c r="L159" s="35"/>
      <c r="M159" s="35"/>
      <c r="N159" s="35"/>
      <c r="O159" s="35"/>
      <c r="P159" s="35"/>
      <c r="Q159" s="35"/>
      <c r="R159" s="36"/>
      <c r="T159" s="173"/>
      <c r="U159" s="35"/>
      <c r="V159" s="35"/>
      <c r="W159" s="35"/>
      <c r="X159" s="35"/>
      <c r="Y159" s="35"/>
      <c r="Z159" s="35"/>
      <c r="AA159" s="73"/>
      <c r="AT159" s="20" t="s">
        <v>481</v>
      </c>
      <c r="AU159" s="20" t="s">
        <v>95</v>
      </c>
    </row>
    <row r="160" spans="2:65" s="1" customFormat="1" ht="31.5" customHeight="1">
      <c r="B160" s="140"/>
      <c r="C160" s="141" t="s">
        <v>198</v>
      </c>
      <c r="D160" s="141" t="s">
        <v>131</v>
      </c>
      <c r="E160" s="142" t="s">
        <v>542</v>
      </c>
      <c r="F160" s="260" t="s">
        <v>489</v>
      </c>
      <c r="G160" s="260"/>
      <c r="H160" s="260"/>
      <c r="I160" s="260"/>
      <c r="J160" s="143" t="s">
        <v>424</v>
      </c>
      <c r="K160" s="144">
        <v>8</v>
      </c>
      <c r="L160" s="261">
        <v>0</v>
      </c>
      <c r="M160" s="261"/>
      <c r="N160" s="280">
        <f>ROUND(L160*K160,2)</f>
        <v>0</v>
      </c>
      <c r="O160" s="280"/>
      <c r="P160" s="280"/>
      <c r="Q160" s="280"/>
      <c r="R160" s="145"/>
      <c r="T160" s="146" t="s">
        <v>5</v>
      </c>
      <c r="U160" s="43" t="s">
        <v>39</v>
      </c>
      <c r="V160" s="147">
        <v>0</v>
      </c>
      <c r="W160" s="147">
        <f>V160*K160</f>
        <v>0</v>
      </c>
      <c r="X160" s="147">
        <v>0</v>
      </c>
      <c r="Y160" s="147">
        <f>X160*K160</f>
        <v>0</v>
      </c>
      <c r="Z160" s="147">
        <v>0</v>
      </c>
      <c r="AA160" s="148">
        <f>Z160*K160</f>
        <v>0</v>
      </c>
      <c r="AR160" s="20" t="s">
        <v>135</v>
      </c>
      <c r="AT160" s="20" t="s">
        <v>131</v>
      </c>
      <c r="AU160" s="20" t="s">
        <v>95</v>
      </c>
      <c r="AY160" s="20" t="s">
        <v>130</v>
      </c>
      <c r="BE160" s="149">
        <f>IF(U160="základní",N160,0)</f>
        <v>0</v>
      </c>
      <c r="BF160" s="149">
        <f>IF(U160="snížená",N160,0)</f>
        <v>0</v>
      </c>
      <c r="BG160" s="149">
        <f>IF(U160="zákl. přenesená",N160,0)</f>
        <v>0</v>
      </c>
      <c r="BH160" s="149">
        <f>IF(U160="sníž. přenesená",N160,0)</f>
        <v>0</v>
      </c>
      <c r="BI160" s="149">
        <f>IF(U160="nulová",N160,0)</f>
        <v>0</v>
      </c>
      <c r="BJ160" s="20" t="s">
        <v>80</v>
      </c>
      <c r="BK160" s="149">
        <f>ROUND(L160*K160,2)</f>
        <v>0</v>
      </c>
      <c r="BL160" s="20" t="s">
        <v>135</v>
      </c>
      <c r="BM160" s="20" t="s">
        <v>246</v>
      </c>
    </row>
    <row r="161" spans="2:65" s="1" customFormat="1" ht="22.5" customHeight="1">
      <c r="B161" s="34"/>
      <c r="C161" s="35"/>
      <c r="D161" s="35"/>
      <c r="E161" s="35"/>
      <c r="F161" s="283" t="s">
        <v>543</v>
      </c>
      <c r="G161" s="284"/>
      <c r="H161" s="284"/>
      <c r="I161" s="284"/>
      <c r="J161" s="35"/>
      <c r="K161" s="35"/>
      <c r="L161" s="35"/>
      <c r="M161" s="35"/>
      <c r="N161" s="35"/>
      <c r="O161" s="35"/>
      <c r="P161" s="35"/>
      <c r="Q161" s="35"/>
      <c r="R161" s="36"/>
      <c r="T161" s="173"/>
      <c r="U161" s="35"/>
      <c r="V161" s="35"/>
      <c r="W161" s="35"/>
      <c r="X161" s="35"/>
      <c r="Y161" s="35"/>
      <c r="Z161" s="35"/>
      <c r="AA161" s="73"/>
      <c r="AT161" s="20" t="s">
        <v>481</v>
      </c>
      <c r="AU161" s="20" t="s">
        <v>95</v>
      </c>
    </row>
    <row r="162" spans="2:65" s="1" customFormat="1" ht="31.5" customHeight="1">
      <c r="B162" s="140"/>
      <c r="C162" s="141" t="s">
        <v>259</v>
      </c>
      <c r="D162" s="141" t="s">
        <v>131</v>
      </c>
      <c r="E162" s="142" t="s">
        <v>544</v>
      </c>
      <c r="F162" s="260" t="s">
        <v>492</v>
      </c>
      <c r="G162" s="260"/>
      <c r="H162" s="260"/>
      <c r="I162" s="260"/>
      <c r="J162" s="143" t="s">
        <v>493</v>
      </c>
      <c r="K162" s="144">
        <v>6</v>
      </c>
      <c r="L162" s="261">
        <v>0</v>
      </c>
      <c r="M162" s="261"/>
      <c r="N162" s="280">
        <f>ROUND(L162*K162,2)</f>
        <v>0</v>
      </c>
      <c r="O162" s="280"/>
      <c r="P162" s="280"/>
      <c r="Q162" s="280"/>
      <c r="R162" s="145"/>
      <c r="T162" s="146" t="s">
        <v>5</v>
      </c>
      <c r="U162" s="43" t="s">
        <v>39</v>
      </c>
      <c r="V162" s="147">
        <v>0</v>
      </c>
      <c r="W162" s="147">
        <f>V162*K162</f>
        <v>0</v>
      </c>
      <c r="X162" s="147">
        <v>0</v>
      </c>
      <c r="Y162" s="147">
        <f>X162*K162</f>
        <v>0</v>
      </c>
      <c r="Z162" s="147">
        <v>0</v>
      </c>
      <c r="AA162" s="148">
        <f>Z162*K162</f>
        <v>0</v>
      </c>
      <c r="AR162" s="20" t="s">
        <v>135</v>
      </c>
      <c r="AT162" s="20" t="s">
        <v>131</v>
      </c>
      <c r="AU162" s="20" t="s">
        <v>95</v>
      </c>
      <c r="AY162" s="20" t="s">
        <v>130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0" t="s">
        <v>80</v>
      </c>
      <c r="BK162" s="149">
        <f>ROUND(L162*K162,2)</f>
        <v>0</v>
      </c>
      <c r="BL162" s="20" t="s">
        <v>135</v>
      </c>
      <c r="BM162" s="20" t="s">
        <v>250</v>
      </c>
    </row>
    <row r="163" spans="2:65" s="1" customFormat="1" ht="22.5" customHeight="1">
      <c r="B163" s="34"/>
      <c r="C163" s="35"/>
      <c r="D163" s="35"/>
      <c r="E163" s="35"/>
      <c r="F163" s="283" t="s">
        <v>545</v>
      </c>
      <c r="G163" s="284"/>
      <c r="H163" s="284"/>
      <c r="I163" s="284"/>
      <c r="J163" s="35"/>
      <c r="K163" s="35"/>
      <c r="L163" s="35"/>
      <c r="M163" s="35"/>
      <c r="N163" s="35"/>
      <c r="O163" s="35"/>
      <c r="P163" s="35"/>
      <c r="Q163" s="35"/>
      <c r="R163" s="36"/>
      <c r="T163" s="173"/>
      <c r="U163" s="35"/>
      <c r="V163" s="35"/>
      <c r="W163" s="35"/>
      <c r="X163" s="35"/>
      <c r="Y163" s="35"/>
      <c r="Z163" s="35"/>
      <c r="AA163" s="73"/>
      <c r="AT163" s="20" t="s">
        <v>481</v>
      </c>
      <c r="AU163" s="20" t="s">
        <v>95</v>
      </c>
    </row>
    <row r="164" spans="2:65" s="1" customFormat="1" ht="31.5" customHeight="1">
      <c r="B164" s="140"/>
      <c r="C164" s="141" t="s">
        <v>201</v>
      </c>
      <c r="D164" s="141" t="s">
        <v>131</v>
      </c>
      <c r="E164" s="142" t="s">
        <v>546</v>
      </c>
      <c r="F164" s="260" t="s">
        <v>547</v>
      </c>
      <c r="G164" s="260"/>
      <c r="H164" s="260"/>
      <c r="I164" s="260"/>
      <c r="J164" s="143" t="s">
        <v>424</v>
      </c>
      <c r="K164" s="144">
        <v>1</v>
      </c>
      <c r="L164" s="261">
        <v>0</v>
      </c>
      <c r="M164" s="261"/>
      <c r="N164" s="280">
        <f t="shared" ref="N164:N169" si="10">ROUND(L164*K164,2)</f>
        <v>0</v>
      </c>
      <c r="O164" s="280"/>
      <c r="P164" s="280"/>
      <c r="Q164" s="280"/>
      <c r="R164" s="145"/>
      <c r="T164" s="146" t="s">
        <v>5</v>
      </c>
      <c r="U164" s="43" t="s">
        <v>39</v>
      </c>
      <c r="V164" s="147">
        <v>0</v>
      </c>
      <c r="W164" s="147">
        <f t="shared" ref="W164:W169" si="11">V164*K164</f>
        <v>0</v>
      </c>
      <c r="X164" s="147">
        <v>0</v>
      </c>
      <c r="Y164" s="147">
        <f t="shared" ref="Y164:Y169" si="12">X164*K164</f>
        <v>0</v>
      </c>
      <c r="Z164" s="147">
        <v>0</v>
      </c>
      <c r="AA164" s="148">
        <f t="shared" ref="AA164:AA169" si="13">Z164*K164</f>
        <v>0</v>
      </c>
      <c r="AR164" s="20" t="s">
        <v>135</v>
      </c>
      <c r="AT164" s="20" t="s">
        <v>131</v>
      </c>
      <c r="AU164" s="20" t="s">
        <v>95</v>
      </c>
      <c r="AY164" s="20" t="s">
        <v>130</v>
      </c>
      <c r="BE164" s="149">
        <f t="shared" ref="BE164:BE169" si="14">IF(U164="základní",N164,0)</f>
        <v>0</v>
      </c>
      <c r="BF164" s="149">
        <f t="shared" ref="BF164:BF169" si="15">IF(U164="snížená",N164,0)</f>
        <v>0</v>
      </c>
      <c r="BG164" s="149">
        <f t="shared" ref="BG164:BG169" si="16">IF(U164="zákl. přenesená",N164,0)</f>
        <v>0</v>
      </c>
      <c r="BH164" s="149">
        <f t="shared" ref="BH164:BH169" si="17">IF(U164="sníž. přenesená",N164,0)</f>
        <v>0</v>
      </c>
      <c r="BI164" s="149">
        <f t="shared" ref="BI164:BI169" si="18">IF(U164="nulová",N164,0)</f>
        <v>0</v>
      </c>
      <c r="BJ164" s="20" t="s">
        <v>80</v>
      </c>
      <c r="BK164" s="149">
        <f t="shared" ref="BK164:BK169" si="19">ROUND(L164*K164,2)</f>
        <v>0</v>
      </c>
      <c r="BL164" s="20" t="s">
        <v>135</v>
      </c>
      <c r="BM164" s="20" t="s">
        <v>254</v>
      </c>
    </row>
    <row r="165" spans="2:65" s="1" customFormat="1" ht="31.5" customHeight="1">
      <c r="B165" s="140"/>
      <c r="C165" s="141" t="s">
        <v>267</v>
      </c>
      <c r="D165" s="141" t="s">
        <v>131</v>
      </c>
      <c r="E165" s="142" t="s">
        <v>548</v>
      </c>
      <c r="F165" s="260" t="s">
        <v>549</v>
      </c>
      <c r="G165" s="260"/>
      <c r="H165" s="260"/>
      <c r="I165" s="260"/>
      <c r="J165" s="143" t="s">
        <v>424</v>
      </c>
      <c r="K165" s="144">
        <v>1</v>
      </c>
      <c r="L165" s="261">
        <v>0</v>
      </c>
      <c r="M165" s="261"/>
      <c r="N165" s="280">
        <f t="shared" si="10"/>
        <v>0</v>
      </c>
      <c r="O165" s="280"/>
      <c r="P165" s="280"/>
      <c r="Q165" s="280"/>
      <c r="R165" s="145"/>
      <c r="T165" s="146" t="s">
        <v>5</v>
      </c>
      <c r="U165" s="43" t="s">
        <v>39</v>
      </c>
      <c r="V165" s="147">
        <v>0</v>
      </c>
      <c r="W165" s="147">
        <f t="shared" si="11"/>
        <v>0</v>
      </c>
      <c r="X165" s="147">
        <v>0</v>
      </c>
      <c r="Y165" s="147">
        <f t="shared" si="12"/>
        <v>0</v>
      </c>
      <c r="Z165" s="147">
        <v>0</v>
      </c>
      <c r="AA165" s="148">
        <f t="shared" si="13"/>
        <v>0</v>
      </c>
      <c r="AR165" s="20" t="s">
        <v>135</v>
      </c>
      <c r="AT165" s="20" t="s">
        <v>131</v>
      </c>
      <c r="AU165" s="20" t="s">
        <v>95</v>
      </c>
      <c r="AY165" s="20" t="s">
        <v>130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20" t="s">
        <v>80</v>
      </c>
      <c r="BK165" s="149">
        <f t="shared" si="19"/>
        <v>0</v>
      </c>
      <c r="BL165" s="20" t="s">
        <v>135</v>
      </c>
      <c r="BM165" s="20" t="s">
        <v>258</v>
      </c>
    </row>
    <row r="166" spans="2:65" s="1" customFormat="1" ht="31.5" customHeight="1">
      <c r="B166" s="140"/>
      <c r="C166" s="141" t="s">
        <v>204</v>
      </c>
      <c r="D166" s="141" t="s">
        <v>131</v>
      </c>
      <c r="E166" s="142" t="s">
        <v>550</v>
      </c>
      <c r="F166" s="260" t="s">
        <v>551</v>
      </c>
      <c r="G166" s="260"/>
      <c r="H166" s="260"/>
      <c r="I166" s="260"/>
      <c r="J166" s="143" t="s">
        <v>493</v>
      </c>
      <c r="K166" s="144">
        <v>6.8</v>
      </c>
      <c r="L166" s="261">
        <v>0</v>
      </c>
      <c r="M166" s="261"/>
      <c r="N166" s="280">
        <f t="shared" si="10"/>
        <v>0</v>
      </c>
      <c r="O166" s="280"/>
      <c r="P166" s="280"/>
      <c r="Q166" s="280"/>
      <c r="R166" s="145"/>
      <c r="T166" s="146" t="s">
        <v>5</v>
      </c>
      <c r="U166" s="43" t="s">
        <v>39</v>
      </c>
      <c r="V166" s="147">
        <v>0</v>
      </c>
      <c r="W166" s="147">
        <f t="shared" si="11"/>
        <v>0</v>
      </c>
      <c r="X166" s="147">
        <v>0</v>
      </c>
      <c r="Y166" s="147">
        <f t="shared" si="12"/>
        <v>0</v>
      </c>
      <c r="Z166" s="147">
        <v>0</v>
      </c>
      <c r="AA166" s="148">
        <f t="shared" si="13"/>
        <v>0</v>
      </c>
      <c r="AR166" s="20" t="s">
        <v>135</v>
      </c>
      <c r="AT166" s="20" t="s">
        <v>131</v>
      </c>
      <c r="AU166" s="20" t="s">
        <v>95</v>
      </c>
      <c r="AY166" s="20" t="s">
        <v>130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20" t="s">
        <v>80</v>
      </c>
      <c r="BK166" s="149">
        <f t="shared" si="19"/>
        <v>0</v>
      </c>
      <c r="BL166" s="20" t="s">
        <v>135</v>
      </c>
      <c r="BM166" s="20" t="s">
        <v>262</v>
      </c>
    </row>
    <row r="167" spans="2:65" s="1" customFormat="1" ht="31.5" customHeight="1">
      <c r="B167" s="140"/>
      <c r="C167" s="141" t="s">
        <v>272</v>
      </c>
      <c r="D167" s="141" t="s">
        <v>131</v>
      </c>
      <c r="E167" s="142" t="s">
        <v>552</v>
      </c>
      <c r="F167" s="260" t="s">
        <v>507</v>
      </c>
      <c r="G167" s="260"/>
      <c r="H167" s="260"/>
      <c r="I167" s="260"/>
      <c r="J167" s="143" t="s">
        <v>493</v>
      </c>
      <c r="K167" s="144">
        <v>0.8</v>
      </c>
      <c r="L167" s="261">
        <v>0</v>
      </c>
      <c r="M167" s="261"/>
      <c r="N167" s="280">
        <f t="shared" si="10"/>
        <v>0</v>
      </c>
      <c r="O167" s="280"/>
      <c r="P167" s="280"/>
      <c r="Q167" s="280"/>
      <c r="R167" s="145"/>
      <c r="T167" s="146" t="s">
        <v>5</v>
      </c>
      <c r="U167" s="43" t="s">
        <v>39</v>
      </c>
      <c r="V167" s="147">
        <v>0</v>
      </c>
      <c r="W167" s="147">
        <f t="shared" si="11"/>
        <v>0</v>
      </c>
      <c r="X167" s="147">
        <v>0</v>
      </c>
      <c r="Y167" s="147">
        <f t="shared" si="12"/>
        <v>0</v>
      </c>
      <c r="Z167" s="147">
        <v>0</v>
      </c>
      <c r="AA167" s="148">
        <f t="shared" si="13"/>
        <v>0</v>
      </c>
      <c r="AR167" s="20" t="s">
        <v>135</v>
      </c>
      <c r="AT167" s="20" t="s">
        <v>131</v>
      </c>
      <c r="AU167" s="20" t="s">
        <v>95</v>
      </c>
      <c r="AY167" s="20" t="s">
        <v>130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20" t="s">
        <v>80</v>
      </c>
      <c r="BK167" s="149">
        <f t="shared" si="19"/>
        <v>0</v>
      </c>
      <c r="BL167" s="20" t="s">
        <v>135</v>
      </c>
      <c r="BM167" s="20" t="s">
        <v>266</v>
      </c>
    </row>
    <row r="168" spans="2:65" s="1" customFormat="1" ht="44.25" customHeight="1">
      <c r="B168" s="140"/>
      <c r="C168" s="141" t="s">
        <v>207</v>
      </c>
      <c r="D168" s="141" t="s">
        <v>131</v>
      </c>
      <c r="E168" s="142" t="s">
        <v>553</v>
      </c>
      <c r="F168" s="260" t="s">
        <v>509</v>
      </c>
      <c r="G168" s="260"/>
      <c r="H168" s="260"/>
      <c r="I168" s="260"/>
      <c r="J168" s="143" t="s">
        <v>181</v>
      </c>
      <c r="K168" s="144">
        <v>1</v>
      </c>
      <c r="L168" s="261">
        <v>0</v>
      </c>
      <c r="M168" s="261"/>
      <c r="N168" s="280">
        <f t="shared" si="10"/>
        <v>0</v>
      </c>
      <c r="O168" s="280"/>
      <c r="P168" s="280"/>
      <c r="Q168" s="280"/>
      <c r="R168" s="145"/>
      <c r="T168" s="146" t="s">
        <v>5</v>
      </c>
      <c r="U168" s="43" t="s">
        <v>39</v>
      </c>
      <c r="V168" s="147">
        <v>0</v>
      </c>
      <c r="W168" s="147">
        <f t="shared" si="11"/>
        <v>0</v>
      </c>
      <c r="X168" s="147">
        <v>0</v>
      </c>
      <c r="Y168" s="147">
        <f t="shared" si="12"/>
        <v>0</v>
      </c>
      <c r="Z168" s="147">
        <v>0</v>
      </c>
      <c r="AA168" s="148">
        <f t="shared" si="13"/>
        <v>0</v>
      </c>
      <c r="AR168" s="20" t="s">
        <v>135</v>
      </c>
      <c r="AT168" s="20" t="s">
        <v>131</v>
      </c>
      <c r="AU168" s="20" t="s">
        <v>95</v>
      </c>
      <c r="AY168" s="20" t="s">
        <v>130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20" t="s">
        <v>80</v>
      </c>
      <c r="BK168" s="149">
        <f t="shared" si="19"/>
        <v>0</v>
      </c>
      <c r="BL168" s="20" t="s">
        <v>135</v>
      </c>
      <c r="BM168" s="20" t="s">
        <v>270</v>
      </c>
    </row>
    <row r="169" spans="2:65" s="1" customFormat="1" ht="44.25" customHeight="1">
      <c r="B169" s="140"/>
      <c r="C169" s="141" t="s">
        <v>554</v>
      </c>
      <c r="D169" s="141" t="s">
        <v>131</v>
      </c>
      <c r="E169" s="142" t="s">
        <v>555</v>
      </c>
      <c r="F169" s="260" t="s">
        <v>556</v>
      </c>
      <c r="G169" s="260"/>
      <c r="H169" s="260"/>
      <c r="I169" s="260"/>
      <c r="J169" s="143" t="s">
        <v>424</v>
      </c>
      <c r="K169" s="144">
        <v>3</v>
      </c>
      <c r="L169" s="261">
        <v>0</v>
      </c>
      <c r="M169" s="261"/>
      <c r="N169" s="280">
        <f t="shared" si="10"/>
        <v>0</v>
      </c>
      <c r="O169" s="280"/>
      <c r="P169" s="280"/>
      <c r="Q169" s="280"/>
      <c r="R169" s="145"/>
      <c r="T169" s="146" t="s">
        <v>5</v>
      </c>
      <c r="U169" s="43" t="s">
        <v>39</v>
      </c>
      <c r="V169" s="147">
        <v>0</v>
      </c>
      <c r="W169" s="147">
        <f t="shared" si="11"/>
        <v>0</v>
      </c>
      <c r="X169" s="147">
        <v>0</v>
      </c>
      <c r="Y169" s="147">
        <f t="shared" si="12"/>
        <v>0</v>
      </c>
      <c r="Z169" s="147">
        <v>0</v>
      </c>
      <c r="AA169" s="148">
        <f t="shared" si="13"/>
        <v>0</v>
      </c>
      <c r="AR169" s="20" t="s">
        <v>135</v>
      </c>
      <c r="AT169" s="20" t="s">
        <v>131</v>
      </c>
      <c r="AU169" s="20" t="s">
        <v>95</v>
      </c>
      <c r="AY169" s="20" t="s">
        <v>130</v>
      </c>
      <c r="BE169" s="149">
        <f t="shared" si="14"/>
        <v>0</v>
      </c>
      <c r="BF169" s="149">
        <f t="shared" si="15"/>
        <v>0</v>
      </c>
      <c r="BG169" s="149">
        <f t="shared" si="16"/>
        <v>0</v>
      </c>
      <c r="BH169" s="149">
        <f t="shared" si="17"/>
        <v>0</v>
      </c>
      <c r="BI169" s="149">
        <f t="shared" si="18"/>
        <v>0</v>
      </c>
      <c r="BJ169" s="20" t="s">
        <v>80</v>
      </c>
      <c r="BK169" s="149">
        <f t="shared" si="19"/>
        <v>0</v>
      </c>
      <c r="BL169" s="20" t="s">
        <v>135</v>
      </c>
      <c r="BM169" s="20" t="s">
        <v>275</v>
      </c>
    </row>
    <row r="170" spans="2:65" s="1" customFormat="1" ht="22.5" customHeight="1">
      <c r="B170" s="34"/>
      <c r="C170" s="35"/>
      <c r="D170" s="35"/>
      <c r="E170" s="35"/>
      <c r="F170" s="283" t="s">
        <v>557</v>
      </c>
      <c r="G170" s="284"/>
      <c r="H170" s="284"/>
      <c r="I170" s="284"/>
      <c r="J170" s="35"/>
      <c r="K170" s="35"/>
      <c r="L170" s="35"/>
      <c r="M170" s="35"/>
      <c r="N170" s="35"/>
      <c r="O170" s="35"/>
      <c r="P170" s="35"/>
      <c r="Q170" s="35"/>
      <c r="R170" s="36"/>
      <c r="T170" s="173"/>
      <c r="U170" s="35"/>
      <c r="V170" s="35"/>
      <c r="W170" s="35"/>
      <c r="X170" s="35"/>
      <c r="Y170" s="35"/>
      <c r="Z170" s="35"/>
      <c r="AA170" s="73"/>
      <c r="AT170" s="20" t="s">
        <v>481</v>
      </c>
      <c r="AU170" s="20" t="s">
        <v>95</v>
      </c>
    </row>
    <row r="171" spans="2:65" s="1" customFormat="1" ht="22.5" customHeight="1">
      <c r="B171" s="140"/>
      <c r="C171" s="141" t="s">
        <v>211</v>
      </c>
      <c r="D171" s="141" t="s">
        <v>131</v>
      </c>
      <c r="E171" s="142" t="s">
        <v>558</v>
      </c>
      <c r="F171" s="260" t="s">
        <v>483</v>
      </c>
      <c r="G171" s="260"/>
      <c r="H171" s="260"/>
      <c r="I171" s="260"/>
      <c r="J171" s="143" t="s">
        <v>424</v>
      </c>
      <c r="K171" s="144">
        <v>3</v>
      </c>
      <c r="L171" s="261">
        <v>0</v>
      </c>
      <c r="M171" s="261"/>
      <c r="N171" s="280">
        <f>ROUND(L171*K171,2)</f>
        <v>0</v>
      </c>
      <c r="O171" s="280"/>
      <c r="P171" s="280"/>
      <c r="Q171" s="280"/>
      <c r="R171" s="145"/>
      <c r="T171" s="146" t="s">
        <v>5</v>
      </c>
      <c r="U171" s="43" t="s">
        <v>39</v>
      </c>
      <c r="V171" s="147">
        <v>0</v>
      </c>
      <c r="W171" s="147">
        <f>V171*K171</f>
        <v>0</v>
      </c>
      <c r="X171" s="147">
        <v>0</v>
      </c>
      <c r="Y171" s="147">
        <f>X171*K171</f>
        <v>0</v>
      </c>
      <c r="Z171" s="147">
        <v>0</v>
      </c>
      <c r="AA171" s="148">
        <f>Z171*K171</f>
        <v>0</v>
      </c>
      <c r="AR171" s="20" t="s">
        <v>135</v>
      </c>
      <c r="AT171" s="20" t="s">
        <v>131</v>
      </c>
      <c r="AU171" s="20" t="s">
        <v>95</v>
      </c>
      <c r="AY171" s="20" t="s">
        <v>130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0" t="s">
        <v>80</v>
      </c>
      <c r="BK171" s="149">
        <f>ROUND(L171*K171,2)</f>
        <v>0</v>
      </c>
      <c r="BL171" s="20" t="s">
        <v>135</v>
      </c>
      <c r="BM171" s="20" t="s">
        <v>278</v>
      </c>
    </row>
    <row r="172" spans="2:65" s="1" customFormat="1" ht="22.5" customHeight="1">
      <c r="B172" s="34"/>
      <c r="C172" s="35"/>
      <c r="D172" s="35"/>
      <c r="E172" s="35"/>
      <c r="F172" s="283" t="s">
        <v>559</v>
      </c>
      <c r="G172" s="284"/>
      <c r="H172" s="284"/>
      <c r="I172" s="284"/>
      <c r="J172" s="35"/>
      <c r="K172" s="35"/>
      <c r="L172" s="35"/>
      <c r="M172" s="35"/>
      <c r="N172" s="35"/>
      <c r="O172" s="35"/>
      <c r="P172" s="35"/>
      <c r="Q172" s="35"/>
      <c r="R172" s="36"/>
      <c r="T172" s="173"/>
      <c r="U172" s="35"/>
      <c r="V172" s="35"/>
      <c r="W172" s="35"/>
      <c r="X172" s="35"/>
      <c r="Y172" s="35"/>
      <c r="Z172" s="35"/>
      <c r="AA172" s="73"/>
      <c r="AT172" s="20" t="s">
        <v>481</v>
      </c>
      <c r="AU172" s="20" t="s">
        <v>95</v>
      </c>
    </row>
    <row r="173" spans="2:65" s="1" customFormat="1" ht="22.5" customHeight="1">
      <c r="B173" s="140"/>
      <c r="C173" s="141" t="s">
        <v>279</v>
      </c>
      <c r="D173" s="141" t="s">
        <v>131</v>
      </c>
      <c r="E173" s="142" t="s">
        <v>560</v>
      </c>
      <c r="F173" s="260" t="s">
        <v>483</v>
      </c>
      <c r="G173" s="260"/>
      <c r="H173" s="260"/>
      <c r="I173" s="260"/>
      <c r="J173" s="143" t="s">
        <v>424</v>
      </c>
      <c r="K173" s="144">
        <v>3</v>
      </c>
      <c r="L173" s="261">
        <v>0</v>
      </c>
      <c r="M173" s="261"/>
      <c r="N173" s="280">
        <f>ROUND(L173*K173,2)</f>
        <v>0</v>
      </c>
      <c r="O173" s="280"/>
      <c r="P173" s="280"/>
      <c r="Q173" s="280"/>
      <c r="R173" s="145"/>
      <c r="T173" s="146" t="s">
        <v>5</v>
      </c>
      <c r="U173" s="43" t="s">
        <v>39</v>
      </c>
      <c r="V173" s="147">
        <v>0</v>
      </c>
      <c r="W173" s="147">
        <f>V173*K173</f>
        <v>0</v>
      </c>
      <c r="X173" s="147">
        <v>0</v>
      </c>
      <c r="Y173" s="147">
        <f>X173*K173</f>
        <v>0</v>
      </c>
      <c r="Z173" s="147">
        <v>0</v>
      </c>
      <c r="AA173" s="148">
        <f>Z173*K173</f>
        <v>0</v>
      </c>
      <c r="AR173" s="20" t="s">
        <v>135</v>
      </c>
      <c r="AT173" s="20" t="s">
        <v>131</v>
      </c>
      <c r="AU173" s="20" t="s">
        <v>95</v>
      </c>
      <c r="AY173" s="20" t="s">
        <v>130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0" t="s">
        <v>80</v>
      </c>
      <c r="BK173" s="149">
        <f>ROUND(L173*K173,2)</f>
        <v>0</v>
      </c>
      <c r="BL173" s="20" t="s">
        <v>135</v>
      </c>
      <c r="BM173" s="20" t="s">
        <v>282</v>
      </c>
    </row>
    <row r="174" spans="2:65" s="1" customFormat="1" ht="22.5" customHeight="1">
      <c r="B174" s="34"/>
      <c r="C174" s="35"/>
      <c r="D174" s="35"/>
      <c r="E174" s="35"/>
      <c r="F174" s="283" t="s">
        <v>561</v>
      </c>
      <c r="G174" s="284"/>
      <c r="H174" s="284"/>
      <c r="I174" s="284"/>
      <c r="J174" s="35"/>
      <c r="K174" s="35"/>
      <c r="L174" s="35"/>
      <c r="M174" s="35"/>
      <c r="N174" s="35"/>
      <c r="O174" s="35"/>
      <c r="P174" s="35"/>
      <c r="Q174" s="35"/>
      <c r="R174" s="36"/>
      <c r="T174" s="173"/>
      <c r="U174" s="35"/>
      <c r="V174" s="35"/>
      <c r="W174" s="35"/>
      <c r="X174" s="35"/>
      <c r="Y174" s="35"/>
      <c r="Z174" s="35"/>
      <c r="AA174" s="73"/>
      <c r="AT174" s="20" t="s">
        <v>481</v>
      </c>
      <c r="AU174" s="20" t="s">
        <v>95</v>
      </c>
    </row>
    <row r="175" spans="2:65" s="1" customFormat="1" ht="22.5" customHeight="1">
      <c r="B175" s="140"/>
      <c r="C175" s="141" t="s">
        <v>214</v>
      </c>
      <c r="D175" s="141" t="s">
        <v>131</v>
      </c>
      <c r="E175" s="142" t="s">
        <v>562</v>
      </c>
      <c r="F175" s="260" t="s">
        <v>486</v>
      </c>
      <c r="G175" s="260"/>
      <c r="H175" s="260"/>
      <c r="I175" s="260"/>
      <c r="J175" s="143" t="s">
        <v>424</v>
      </c>
      <c r="K175" s="144">
        <v>3</v>
      </c>
      <c r="L175" s="261">
        <v>0</v>
      </c>
      <c r="M175" s="261"/>
      <c r="N175" s="280">
        <f>ROUND(L175*K175,2)</f>
        <v>0</v>
      </c>
      <c r="O175" s="280"/>
      <c r="P175" s="280"/>
      <c r="Q175" s="280"/>
      <c r="R175" s="145"/>
      <c r="T175" s="146" t="s">
        <v>5</v>
      </c>
      <c r="U175" s="43" t="s">
        <v>39</v>
      </c>
      <c r="V175" s="147">
        <v>0</v>
      </c>
      <c r="W175" s="147">
        <f>V175*K175</f>
        <v>0</v>
      </c>
      <c r="X175" s="147">
        <v>0</v>
      </c>
      <c r="Y175" s="147">
        <f>X175*K175</f>
        <v>0</v>
      </c>
      <c r="Z175" s="147">
        <v>0</v>
      </c>
      <c r="AA175" s="148">
        <f>Z175*K175</f>
        <v>0</v>
      </c>
      <c r="AR175" s="20" t="s">
        <v>135</v>
      </c>
      <c r="AT175" s="20" t="s">
        <v>131</v>
      </c>
      <c r="AU175" s="20" t="s">
        <v>95</v>
      </c>
      <c r="AY175" s="20" t="s">
        <v>130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0" t="s">
        <v>80</v>
      </c>
      <c r="BK175" s="149">
        <f>ROUND(L175*K175,2)</f>
        <v>0</v>
      </c>
      <c r="BL175" s="20" t="s">
        <v>135</v>
      </c>
      <c r="BM175" s="20" t="s">
        <v>285</v>
      </c>
    </row>
    <row r="176" spans="2:65" s="1" customFormat="1" ht="22.5" customHeight="1">
      <c r="B176" s="34"/>
      <c r="C176" s="35"/>
      <c r="D176" s="35"/>
      <c r="E176" s="35"/>
      <c r="F176" s="283" t="s">
        <v>563</v>
      </c>
      <c r="G176" s="284"/>
      <c r="H176" s="284"/>
      <c r="I176" s="284"/>
      <c r="J176" s="35"/>
      <c r="K176" s="35"/>
      <c r="L176" s="35"/>
      <c r="M176" s="35"/>
      <c r="N176" s="35"/>
      <c r="O176" s="35"/>
      <c r="P176" s="35"/>
      <c r="Q176" s="35"/>
      <c r="R176" s="36"/>
      <c r="T176" s="173"/>
      <c r="U176" s="35"/>
      <c r="V176" s="35"/>
      <c r="W176" s="35"/>
      <c r="X176" s="35"/>
      <c r="Y176" s="35"/>
      <c r="Z176" s="35"/>
      <c r="AA176" s="73"/>
      <c r="AT176" s="20" t="s">
        <v>481</v>
      </c>
      <c r="AU176" s="20" t="s">
        <v>95</v>
      </c>
    </row>
    <row r="177" spans="2:65" s="1" customFormat="1" ht="31.5" customHeight="1">
      <c r="B177" s="140"/>
      <c r="C177" s="141" t="s">
        <v>564</v>
      </c>
      <c r="D177" s="141" t="s">
        <v>131</v>
      </c>
      <c r="E177" s="142" t="s">
        <v>565</v>
      </c>
      <c r="F177" s="260" t="s">
        <v>489</v>
      </c>
      <c r="G177" s="260"/>
      <c r="H177" s="260"/>
      <c r="I177" s="260"/>
      <c r="J177" s="143" t="s">
        <v>424</v>
      </c>
      <c r="K177" s="144">
        <v>6</v>
      </c>
      <c r="L177" s="261">
        <v>0</v>
      </c>
      <c r="M177" s="261"/>
      <c r="N177" s="280">
        <f>ROUND(L177*K177,2)</f>
        <v>0</v>
      </c>
      <c r="O177" s="280"/>
      <c r="P177" s="280"/>
      <c r="Q177" s="280"/>
      <c r="R177" s="145"/>
      <c r="T177" s="146" t="s">
        <v>5</v>
      </c>
      <c r="U177" s="43" t="s">
        <v>39</v>
      </c>
      <c r="V177" s="147">
        <v>0</v>
      </c>
      <c r="W177" s="147">
        <f>V177*K177</f>
        <v>0</v>
      </c>
      <c r="X177" s="147">
        <v>0</v>
      </c>
      <c r="Y177" s="147">
        <f>X177*K177</f>
        <v>0</v>
      </c>
      <c r="Z177" s="147">
        <v>0</v>
      </c>
      <c r="AA177" s="148">
        <f>Z177*K177</f>
        <v>0</v>
      </c>
      <c r="AR177" s="20" t="s">
        <v>135</v>
      </c>
      <c r="AT177" s="20" t="s">
        <v>131</v>
      </c>
      <c r="AU177" s="20" t="s">
        <v>95</v>
      </c>
      <c r="AY177" s="20" t="s">
        <v>130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0" t="s">
        <v>80</v>
      </c>
      <c r="BK177" s="149">
        <f>ROUND(L177*K177,2)</f>
        <v>0</v>
      </c>
      <c r="BL177" s="20" t="s">
        <v>135</v>
      </c>
      <c r="BM177" s="20" t="s">
        <v>288</v>
      </c>
    </row>
    <row r="178" spans="2:65" s="1" customFormat="1" ht="22.5" customHeight="1">
      <c r="B178" s="34"/>
      <c r="C178" s="35"/>
      <c r="D178" s="35"/>
      <c r="E178" s="35"/>
      <c r="F178" s="283" t="s">
        <v>566</v>
      </c>
      <c r="G178" s="284"/>
      <c r="H178" s="284"/>
      <c r="I178" s="284"/>
      <c r="J178" s="35"/>
      <c r="K178" s="35"/>
      <c r="L178" s="35"/>
      <c r="M178" s="35"/>
      <c r="N178" s="35"/>
      <c r="O178" s="35"/>
      <c r="P178" s="35"/>
      <c r="Q178" s="35"/>
      <c r="R178" s="36"/>
      <c r="T178" s="173"/>
      <c r="U178" s="35"/>
      <c r="V178" s="35"/>
      <c r="W178" s="35"/>
      <c r="X178" s="35"/>
      <c r="Y178" s="35"/>
      <c r="Z178" s="35"/>
      <c r="AA178" s="73"/>
      <c r="AT178" s="20" t="s">
        <v>481</v>
      </c>
      <c r="AU178" s="20" t="s">
        <v>95</v>
      </c>
    </row>
    <row r="179" spans="2:65" s="1" customFormat="1" ht="31.5" customHeight="1">
      <c r="B179" s="140"/>
      <c r="C179" s="141" t="s">
        <v>218</v>
      </c>
      <c r="D179" s="141" t="s">
        <v>131</v>
      </c>
      <c r="E179" s="142" t="s">
        <v>567</v>
      </c>
      <c r="F179" s="260" t="s">
        <v>492</v>
      </c>
      <c r="G179" s="260"/>
      <c r="H179" s="260"/>
      <c r="I179" s="260"/>
      <c r="J179" s="143" t="s">
        <v>493</v>
      </c>
      <c r="K179" s="144">
        <v>2.2999999999999998</v>
      </c>
      <c r="L179" s="261">
        <v>0</v>
      </c>
      <c r="M179" s="261"/>
      <c r="N179" s="280">
        <f>ROUND(L179*K179,2)</f>
        <v>0</v>
      </c>
      <c r="O179" s="280"/>
      <c r="P179" s="280"/>
      <c r="Q179" s="280"/>
      <c r="R179" s="145"/>
      <c r="T179" s="146" t="s">
        <v>5</v>
      </c>
      <c r="U179" s="43" t="s">
        <v>39</v>
      </c>
      <c r="V179" s="147">
        <v>0</v>
      </c>
      <c r="W179" s="147">
        <f>V179*K179</f>
        <v>0</v>
      </c>
      <c r="X179" s="147">
        <v>0</v>
      </c>
      <c r="Y179" s="147">
        <f>X179*K179</f>
        <v>0</v>
      </c>
      <c r="Z179" s="147">
        <v>0</v>
      </c>
      <c r="AA179" s="148">
        <f>Z179*K179</f>
        <v>0</v>
      </c>
      <c r="AR179" s="20" t="s">
        <v>135</v>
      </c>
      <c r="AT179" s="20" t="s">
        <v>131</v>
      </c>
      <c r="AU179" s="20" t="s">
        <v>95</v>
      </c>
      <c r="AY179" s="20" t="s">
        <v>130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0" t="s">
        <v>80</v>
      </c>
      <c r="BK179" s="149">
        <f>ROUND(L179*K179,2)</f>
        <v>0</v>
      </c>
      <c r="BL179" s="20" t="s">
        <v>135</v>
      </c>
      <c r="BM179" s="20" t="s">
        <v>291</v>
      </c>
    </row>
    <row r="180" spans="2:65" s="1" customFormat="1" ht="22.5" customHeight="1">
      <c r="B180" s="34"/>
      <c r="C180" s="35"/>
      <c r="D180" s="35"/>
      <c r="E180" s="35"/>
      <c r="F180" s="283" t="s">
        <v>568</v>
      </c>
      <c r="G180" s="284"/>
      <c r="H180" s="284"/>
      <c r="I180" s="284"/>
      <c r="J180" s="35"/>
      <c r="K180" s="35"/>
      <c r="L180" s="35"/>
      <c r="M180" s="35"/>
      <c r="N180" s="35"/>
      <c r="O180" s="35"/>
      <c r="P180" s="35"/>
      <c r="Q180" s="35"/>
      <c r="R180" s="36"/>
      <c r="T180" s="173"/>
      <c r="U180" s="35"/>
      <c r="V180" s="35"/>
      <c r="W180" s="35"/>
      <c r="X180" s="35"/>
      <c r="Y180" s="35"/>
      <c r="Z180" s="35"/>
      <c r="AA180" s="73"/>
      <c r="AT180" s="20" t="s">
        <v>481</v>
      </c>
      <c r="AU180" s="20" t="s">
        <v>95</v>
      </c>
    </row>
    <row r="181" spans="2:65" s="1" customFormat="1" ht="22.5" customHeight="1">
      <c r="B181" s="140"/>
      <c r="C181" s="141" t="s">
        <v>569</v>
      </c>
      <c r="D181" s="141" t="s">
        <v>131</v>
      </c>
      <c r="E181" s="142" t="s">
        <v>570</v>
      </c>
      <c r="F181" s="260" t="s">
        <v>571</v>
      </c>
      <c r="G181" s="260"/>
      <c r="H181" s="260"/>
      <c r="I181" s="260"/>
      <c r="J181" s="143" t="s">
        <v>424</v>
      </c>
      <c r="K181" s="144">
        <v>1</v>
      </c>
      <c r="L181" s="261">
        <v>0</v>
      </c>
      <c r="M181" s="261"/>
      <c r="N181" s="280">
        <f>ROUND(L181*K181,2)</f>
        <v>0</v>
      </c>
      <c r="O181" s="280"/>
      <c r="P181" s="280"/>
      <c r="Q181" s="280"/>
      <c r="R181" s="145"/>
      <c r="T181" s="146" t="s">
        <v>5</v>
      </c>
      <c r="U181" s="43" t="s">
        <v>39</v>
      </c>
      <c r="V181" s="147">
        <v>0</v>
      </c>
      <c r="W181" s="147">
        <f>V181*K181</f>
        <v>0</v>
      </c>
      <c r="X181" s="147">
        <v>0</v>
      </c>
      <c r="Y181" s="147">
        <f>X181*K181</f>
        <v>0</v>
      </c>
      <c r="Z181" s="147">
        <v>0</v>
      </c>
      <c r="AA181" s="148">
        <f>Z181*K181</f>
        <v>0</v>
      </c>
      <c r="AR181" s="20" t="s">
        <v>135</v>
      </c>
      <c r="AT181" s="20" t="s">
        <v>131</v>
      </c>
      <c r="AU181" s="20" t="s">
        <v>95</v>
      </c>
      <c r="AY181" s="20" t="s">
        <v>130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0" t="s">
        <v>80</v>
      </c>
      <c r="BK181" s="149">
        <f>ROUND(L181*K181,2)</f>
        <v>0</v>
      </c>
      <c r="BL181" s="20" t="s">
        <v>135</v>
      </c>
      <c r="BM181" s="20" t="s">
        <v>294</v>
      </c>
    </row>
    <row r="182" spans="2:65" s="1" customFormat="1" ht="31.5" customHeight="1">
      <c r="B182" s="140"/>
      <c r="C182" s="141" t="s">
        <v>221</v>
      </c>
      <c r="D182" s="141" t="s">
        <v>131</v>
      </c>
      <c r="E182" s="142" t="s">
        <v>572</v>
      </c>
      <c r="F182" s="260" t="s">
        <v>573</v>
      </c>
      <c r="G182" s="260"/>
      <c r="H182" s="260"/>
      <c r="I182" s="260"/>
      <c r="J182" s="143" t="s">
        <v>424</v>
      </c>
      <c r="K182" s="144">
        <v>1</v>
      </c>
      <c r="L182" s="261">
        <v>0</v>
      </c>
      <c r="M182" s="261"/>
      <c r="N182" s="280">
        <f>ROUND(L182*K182,2)</f>
        <v>0</v>
      </c>
      <c r="O182" s="280"/>
      <c r="P182" s="280"/>
      <c r="Q182" s="280"/>
      <c r="R182" s="145"/>
      <c r="T182" s="146" t="s">
        <v>5</v>
      </c>
      <c r="U182" s="43" t="s">
        <v>39</v>
      </c>
      <c r="V182" s="147">
        <v>0</v>
      </c>
      <c r="W182" s="147">
        <f>V182*K182</f>
        <v>0</v>
      </c>
      <c r="X182" s="147">
        <v>0</v>
      </c>
      <c r="Y182" s="147">
        <f>X182*K182</f>
        <v>0</v>
      </c>
      <c r="Z182" s="147">
        <v>0</v>
      </c>
      <c r="AA182" s="148">
        <f>Z182*K182</f>
        <v>0</v>
      </c>
      <c r="AR182" s="20" t="s">
        <v>135</v>
      </c>
      <c r="AT182" s="20" t="s">
        <v>131</v>
      </c>
      <c r="AU182" s="20" t="s">
        <v>95</v>
      </c>
      <c r="AY182" s="20" t="s">
        <v>130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0" t="s">
        <v>80</v>
      </c>
      <c r="BK182" s="149">
        <f>ROUND(L182*K182,2)</f>
        <v>0</v>
      </c>
      <c r="BL182" s="20" t="s">
        <v>135</v>
      </c>
      <c r="BM182" s="20" t="s">
        <v>298</v>
      </c>
    </row>
    <row r="183" spans="2:65" s="1" customFormat="1" ht="31.5" customHeight="1">
      <c r="B183" s="140"/>
      <c r="C183" s="141" t="s">
        <v>406</v>
      </c>
      <c r="D183" s="141" t="s">
        <v>131</v>
      </c>
      <c r="E183" s="142" t="s">
        <v>574</v>
      </c>
      <c r="F183" s="260" t="s">
        <v>575</v>
      </c>
      <c r="G183" s="260"/>
      <c r="H183" s="260"/>
      <c r="I183" s="260"/>
      <c r="J183" s="143" t="s">
        <v>493</v>
      </c>
      <c r="K183" s="144">
        <v>8.9</v>
      </c>
      <c r="L183" s="261">
        <v>0</v>
      </c>
      <c r="M183" s="261"/>
      <c r="N183" s="280">
        <f>ROUND(L183*K183,2)</f>
        <v>0</v>
      </c>
      <c r="O183" s="280"/>
      <c r="P183" s="280"/>
      <c r="Q183" s="280"/>
      <c r="R183" s="145"/>
      <c r="T183" s="146" t="s">
        <v>5</v>
      </c>
      <c r="U183" s="43" t="s">
        <v>39</v>
      </c>
      <c r="V183" s="147">
        <v>0</v>
      </c>
      <c r="W183" s="147">
        <f>V183*K183</f>
        <v>0</v>
      </c>
      <c r="X183" s="147">
        <v>0</v>
      </c>
      <c r="Y183" s="147">
        <f>X183*K183</f>
        <v>0</v>
      </c>
      <c r="Z183" s="147">
        <v>0</v>
      </c>
      <c r="AA183" s="148">
        <f>Z183*K183</f>
        <v>0</v>
      </c>
      <c r="AR183" s="20" t="s">
        <v>135</v>
      </c>
      <c r="AT183" s="20" t="s">
        <v>131</v>
      </c>
      <c r="AU183" s="20" t="s">
        <v>95</v>
      </c>
      <c r="AY183" s="20" t="s">
        <v>130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0" t="s">
        <v>80</v>
      </c>
      <c r="BK183" s="149">
        <f>ROUND(L183*K183,2)</f>
        <v>0</v>
      </c>
      <c r="BL183" s="20" t="s">
        <v>135</v>
      </c>
      <c r="BM183" s="20" t="s">
        <v>301</v>
      </c>
    </row>
    <row r="184" spans="2:65" s="1" customFormat="1" ht="44.25" customHeight="1">
      <c r="B184" s="140"/>
      <c r="C184" s="141" t="s">
        <v>225</v>
      </c>
      <c r="D184" s="141" t="s">
        <v>131</v>
      </c>
      <c r="E184" s="142" t="s">
        <v>576</v>
      </c>
      <c r="F184" s="260" t="s">
        <v>509</v>
      </c>
      <c r="G184" s="260"/>
      <c r="H184" s="260"/>
      <c r="I184" s="260"/>
      <c r="J184" s="143" t="s">
        <v>181</v>
      </c>
      <c r="K184" s="144">
        <v>1</v>
      </c>
      <c r="L184" s="261">
        <v>0</v>
      </c>
      <c r="M184" s="261"/>
      <c r="N184" s="280">
        <f>ROUND(L184*K184,2)</f>
        <v>0</v>
      </c>
      <c r="O184" s="280"/>
      <c r="P184" s="280"/>
      <c r="Q184" s="280"/>
      <c r="R184" s="145"/>
      <c r="T184" s="146" t="s">
        <v>5</v>
      </c>
      <c r="U184" s="43" t="s">
        <v>39</v>
      </c>
      <c r="V184" s="147">
        <v>0</v>
      </c>
      <c r="W184" s="147">
        <f>V184*K184</f>
        <v>0</v>
      </c>
      <c r="X184" s="147">
        <v>0</v>
      </c>
      <c r="Y184" s="147">
        <f>X184*K184</f>
        <v>0</v>
      </c>
      <c r="Z184" s="147">
        <v>0</v>
      </c>
      <c r="AA184" s="148">
        <f>Z184*K184</f>
        <v>0</v>
      </c>
      <c r="AR184" s="20" t="s">
        <v>135</v>
      </c>
      <c r="AT184" s="20" t="s">
        <v>131</v>
      </c>
      <c r="AU184" s="20" t="s">
        <v>95</v>
      </c>
      <c r="AY184" s="20" t="s">
        <v>130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0" t="s">
        <v>80</v>
      </c>
      <c r="BK184" s="149">
        <f>ROUND(L184*K184,2)</f>
        <v>0</v>
      </c>
      <c r="BL184" s="20" t="s">
        <v>135</v>
      </c>
      <c r="BM184" s="20" t="s">
        <v>305</v>
      </c>
    </row>
    <row r="185" spans="2:65" s="1" customFormat="1" ht="44.25" customHeight="1">
      <c r="B185" s="140"/>
      <c r="C185" s="141" t="s">
        <v>316</v>
      </c>
      <c r="D185" s="141" t="s">
        <v>131</v>
      </c>
      <c r="E185" s="142" t="s">
        <v>578</v>
      </c>
      <c r="F185" s="260" t="s">
        <v>579</v>
      </c>
      <c r="G185" s="260"/>
      <c r="H185" s="260"/>
      <c r="I185" s="260"/>
      <c r="J185" s="143" t="s">
        <v>424</v>
      </c>
      <c r="K185" s="144">
        <v>1</v>
      </c>
      <c r="L185" s="261">
        <v>0</v>
      </c>
      <c r="M185" s="261"/>
      <c r="N185" s="280">
        <f>ROUND(L185*K185,2)</f>
        <v>0</v>
      </c>
      <c r="O185" s="280"/>
      <c r="P185" s="280"/>
      <c r="Q185" s="280"/>
      <c r="R185" s="145"/>
      <c r="T185" s="146" t="s">
        <v>5</v>
      </c>
      <c r="U185" s="43" t="s">
        <v>39</v>
      </c>
      <c r="V185" s="147">
        <v>0</v>
      </c>
      <c r="W185" s="147">
        <f>V185*K185</f>
        <v>0</v>
      </c>
      <c r="X185" s="147">
        <v>0</v>
      </c>
      <c r="Y185" s="147">
        <f>X185*K185</f>
        <v>0</v>
      </c>
      <c r="Z185" s="147">
        <v>0</v>
      </c>
      <c r="AA185" s="148">
        <f>Z185*K185</f>
        <v>0</v>
      </c>
      <c r="AR185" s="20" t="s">
        <v>135</v>
      </c>
      <c r="AT185" s="20" t="s">
        <v>131</v>
      </c>
      <c r="AU185" s="20" t="s">
        <v>95</v>
      </c>
      <c r="AY185" s="20" t="s">
        <v>130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0" t="s">
        <v>80</v>
      </c>
      <c r="BK185" s="149">
        <f>ROUND(L185*K185,2)</f>
        <v>0</v>
      </c>
      <c r="BL185" s="20" t="s">
        <v>135</v>
      </c>
      <c r="BM185" s="20" t="s">
        <v>340</v>
      </c>
    </row>
    <row r="186" spans="2:65" s="1" customFormat="1" ht="22.5" customHeight="1">
      <c r="B186" s="34"/>
      <c r="C186" s="35"/>
      <c r="D186" s="35"/>
      <c r="E186" s="35"/>
      <c r="F186" s="283" t="s">
        <v>580</v>
      </c>
      <c r="G186" s="284"/>
      <c r="H186" s="284"/>
      <c r="I186" s="284"/>
      <c r="J186" s="35"/>
      <c r="K186" s="35"/>
      <c r="L186" s="35"/>
      <c r="M186" s="35"/>
      <c r="N186" s="35"/>
      <c r="O186" s="35"/>
      <c r="P186" s="35"/>
      <c r="Q186" s="35"/>
      <c r="R186" s="36"/>
      <c r="T186" s="173"/>
      <c r="U186" s="35"/>
      <c r="V186" s="35"/>
      <c r="W186" s="35"/>
      <c r="X186" s="35"/>
      <c r="Y186" s="35"/>
      <c r="Z186" s="35"/>
      <c r="AA186" s="73"/>
      <c r="AT186" s="20" t="s">
        <v>481</v>
      </c>
      <c r="AU186" s="20" t="s">
        <v>95</v>
      </c>
    </row>
    <row r="187" spans="2:65" s="1" customFormat="1" ht="22.5" customHeight="1">
      <c r="B187" s="140"/>
      <c r="C187" s="141" t="s">
        <v>246</v>
      </c>
      <c r="D187" s="141" t="s">
        <v>131</v>
      </c>
      <c r="E187" s="142" t="s">
        <v>581</v>
      </c>
      <c r="F187" s="260" t="s">
        <v>483</v>
      </c>
      <c r="G187" s="260"/>
      <c r="H187" s="260"/>
      <c r="I187" s="260"/>
      <c r="J187" s="143" t="s">
        <v>424</v>
      </c>
      <c r="K187" s="144">
        <v>2</v>
      </c>
      <c r="L187" s="261">
        <v>0</v>
      </c>
      <c r="M187" s="261"/>
      <c r="N187" s="280">
        <f>ROUND(L187*K187,2)</f>
        <v>0</v>
      </c>
      <c r="O187" s="280"/>
      <c r="P187" s="280"/>
      <c r="Q187" s="280"/>
      <c r="R187" s="145"/>
      <c r="T187" s="146" t="s">
        <v>5</v>
      </c>
      <c r="U187" s="43" t="s">
        <v>39</v>
      </c>
      <c r="V187" s="147">
        <v>0</v>
      </c>
      <c r="W187" s="147">
        <f>V187*K187</f>
        <v>0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0" t="s">
        <v>135</v>
      </c>
      <c r="AT187" s="20" t="s">
        <v>131</v>
      </c>
      <c r="AU187" s="20" t="s">
        <v>95</v>
      </c>
      <c r="AY187" s="20" t="s">
        <v>130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0" t="s">
        <v>80</v>
      </c>
      <c r="BK187" s="149">
        <f>ROUND(L187*K187,2)</f>
        <v>0</v>
      </c>
      <c r="BL187" s="20" t="s">
        <v>135</v>
      </c>
      <c r="BM187" s="20" t="s">
        <v>344</v>
      </c>
    </row>
    <row r="188" spans="2:65" s="1" customFormat="1" ht="22.5" customHeight="1">
      <c r="B188" s="34"/>
      <c r="C188" s="35"/>
      <c r="D188" s="35"/>
      <c r="E188" s="35"/>
      <c r="F188" s="283" t="s">
        <v>582</v>
      </c>
      <c r="G188" s="284"/>
      <c r="H188" s="284"/>
      <c r="I188" s="284"/>
      <c r="J188" s="35"/>
      <c r="K188" s="35"/>
      <c r="L188" s="35"/>
      <c r="M188" s="35"/>
      <c r="N188" s="35"/>
      <c r="O188" s="35"/>
      <c r="P188" s="35"/>
      <c r="Q188" s="35"/>
      <c r="R188" s="36"/>
      <c r="T188" s="173"/>
      <c r="U188" s="35"/>
      <c r="V188" s="35"/>
      <c r="W188" s="35"/>
      <c r="X188" s="35"/>
      <c r="Y188" s="35"/>
      <c r="Z188" s="35"/>
      <c r="AA188" s="73"/>
      <c r="AT188" s="20" t="s">
        <v>481</v>
      </c>
      <c r="AU188" s="20" t="s">
        <v>95</v>
      </c>
    </row>
    <row r="189" spans="2:65" s="1" customFormat="1" ht="22.5" customHeight="1">
      <c r="B189" s="140"/>
      <c r="C189" s="141" t="s">
        <v>583</v>
      </c>
      <c r="D189" s="141" t="s">
        <v>131</v>
      </c>
      <c r="E189" s="142" t="s">
        <v>584</v>
      </c>
      <c r="F189" s="260" t="s">
        <v>486</v>
      </c>
      <c r="G189" s="260"/>
      <c r="H189" s="260"/>
      <c r="I189" s="260"/>
      <c r="J189" s="143" t="s">
        <v>424</v>
      </c>
      <c r="K189" s="144">
        <v>1</v>
      </c>
      <c r="L189" s="261">
        <v>0</v>
      </c>
      <c r="M189" s="261"/>
      <c r="N189" s="280">
        <f>ROUND(L189*K189,2)</f>
        <v>0</v>
      </c>
      <c r="O189" s="280"/>
      <c r="P189" s="280"/>
      <c r="Q189" s="280"/>
      <c r="R189" s="145"/>
      <c r="T189" s="146" t="s">
        <v>5</v>
      </c>
      <c r="U189" s="43" t="s">
        <v>39</v>
      </c>
      <c r="V189" s="147">
        <v>0</v>
      </c>
      <c r="W189" s="147">
        <f>V189*K189</f>
        <v>0</v>
      </c>
      <c r="X189" s="147">
        <v>0</v>
      </c>
      <c r="Y189" s="147">
        <f>X189*K189</f>
        <v>0</v>
      </c>
      <c r="Z189" s="147">
        <v>0</v>
      </c>
      <c r="AA189" s="148">
        <f>Z189*K189</f>
        <v>0</v>
      </c>
      <c r="AR189" s="20" t="s">
        <v>135</v>
      </c>
      <c r="AT189" s="20" t="s">
        <v>131</v>
      </c>
      <c r="AU189" s="20" t="s">
        <v>95</v>
      </c>
      <c r="AY189" s="20" t="s">
        <v>130</v>
      </c>
      <c r="BE189" s="149">
        <f>IF(U189="základní",N189,0)</f>
        <v>0</v>
      </c>
      <c r="BF189" s="149">
        <f>IF(U189="snížená",N189,0)</f>
        <v>0</v>
      </c>
      <c r="BG189" s="149">
        <f>IF(U189="zákl. přenesená",N189,0)</f>
        <v>0</v>
      </c>
      <c r="BH189" s="149">
        <f>IF(U189="sníž. přenesená",N189,0)</f>
        <v>0</v>
      </c>
      <c r="BI189" s="149">
        <f>IF(U189="nulová",N189,0)</f>
        <v>0</v>
      </c>
      <c r="BJ189" s="20" t="s">
        <v>80</v>
      </c>
      <c r="BK189" s="149">
        <f>ROUND(L189*K189,2)</f>
        <v>0</v>
      </c>
      <c r="BL189" s="20" t="s">
        <v>135</v>
      </c>
      <c r="BM189" s="20" t="s">
        <v>347</v>
      </c>
    </row>
    <row r="190" spans="2:65" s="1" customFormat="1" ht="22.5" customHeight="1">
      <c r="B190" s="34"/>
      <c r="C190" s="35"/>
      <c r="D190" s="35"/>
      <c r="E190" s="35"/>
      <c r="F190" s="283" t="s">
        <v>585</v>
      </c>
      <c r="G190" s="284"/>
      <c r="H190" s="284"/>
      <c r="I190" s="284"/>
      <c r="J190" s="35"/>
      <c r="K190" s="35"/>
      <c r="L190" s="35"/>
      <c r="M190" s="35"/>
      <c r="N190" s="35"/>
      <c r="O190" s="35"/>
      <c r="P190" s="35"/>
      <c r="Q190" s="35"/>
      <c r="R190" s="36"/>
      <c r="T190" s="173"/>
      <c r="U190" s="35"/>
      <c r="V190" s="35"/>
      <c r="W190" s="35"/>
      <c r="X190" s="35"/>
      <c r="Y190" s="35"/>
      <c r="Z190" s="35"/>
      <c r="AA190" s="73"/>
      <c r="AT190" s="20" t="s">
        <v>481</v>
      </c>
      <c r="AU190" s="20" t="s">
        <v>95</v>
      </c>
    </row>
    <row r="191" spans="2:65" s="1" customFormat="1" ht="31.5" customHeight="1">
      <c r="B191" s="140"/>
      <c r="C191" s="141" t="s">
        <v>250</v>
      </c>
      <c r="D191" s="141" t="s">
        <v>131</v>
      </c>
      <c r="E191" s="142" t="s">
        <v>586</v>
      </c>
      <c r="F191" s="260" t="s">
        <v>520</v>
      </c>
      <c r="G191" s="260"/>
      <c r="H191" s="260"/>
      <c r="I191" s="260"/>
      <c r="J191" s="143" t="s">
        <v>424</v>
      </c>
      <c r="K191" s="144">
        <v>1</v>
      </c>
      <c r="L191" s="261">
        <v>0</v>
      </c>
      <c r="M191" s="261"/>
      <c r="N191" s="280">
        <f>ROUND(L191*K191,2)</f>
        <v>0</v>
      </c>
      <c r="O191" s="280"/>
      <c r="P191" s="280"/>
      <c r="Q191" s="280"/>
      <c r="R191" s="145"/>
      <c r="T191" s="146" t="s">
        <v>5</v>
      </c>
      <c r="U191" s="43" t="s">
        <v>39</v>
      </c>
      <c r="V191" s="147">
        <v>0</v>
      </c>
      <c r="W191" s="147">
        <f>V191*K191</f>
        <v>0</v>
      </c>
      <c r="X191" s="147">
        <v>0</v>
      </c>
      <c r="Y191" s="147">
        <f>X191*K191</f>
        <v>0</v>
      </c>
      <c r="Z191" s="147">
        <v>0</v>
      </c>
      <c r="AA191" s="148">
        <f>Z191*K191</f>
        <v>0</v>
      </c>
      <c r="AR191" s="20" t="s">
        <v>135</v>
      </c>
      <c r="AT191" s="20" t="s">
        <v>131</v>
      </c>
      <c r="AU191" s="20" t="s">
        <v>95</v>
      </c>
      <c r="AY191" s="20" t="s">
        <v>130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0" t="s">
        <v>80</v>
      </c>
      <c r="BK191" s="149">
        <f>ROUND(L191*K191,2)</f>
        <v>0</v>
      </c>
      <c r="BL191" s="20" t="s">
        <v>135</v>
      </c>
      <c r="BM191" s="20" t="s">
        <v>351</v>
      </c>
    </row>
    <row r="192" spans="2:65" s="1" customFormat="1" ht="22.5" customHeight="1">
      <c r="B192" s="34"/>
      <c r="C192" s="35"/>
      <c r="D192" s="35"/>
      <c r="E192" s="35"/>
      <c r="F192" s="283" t="s">
        <v>587</v>
      </c>
      <c r="G192" s="284"/>
      <c r="H192" s="284"/>
      <c r="I192" s="284"/>
      <c r="J192" s="35"/>
      <c r="K192" s="35"/>
      <c r="L192" s="35"/>
      <c r="M192" s="35"/>
      <c r="N192" s="35"/>
      <c r="O192" s="35"/>
      <c r="P192" s="35"/>
      <c r="Q192" s="35"/>
      <c r="R192" s="36"/>
      <c r="T192" s="173"/>
      <c r="U192" s="35"/>
      <c r="V192" s="35"/>
      <c r="W192" s="35"/>
      <c r="X192" s="35"/>
      <c r="Y192" s="35"/>
      <c r="Z192" s="35"/>
      <c r="AA192" s="73"/>
      <c r="AT192" s="20" t="s">
        <v>481</v>
      </c>
      <c r="AU192" s="20" t="s">
        <v>95</v>
      </c>
    </row>
    <row r="193" spans="2:65" s="1" customFormat="1" ht="31.5" customHeight="1">
      <c r="B193" s="140"/>
      <c r="C193" s="141" t="s">
        <v>324</v>
      </c>
      <c r="D193" s="141" t="s">
        <v>131</v>
      </c>
      <c r="E193" s="142" t="s">
        <v>588</v>
      </c>
      <c r="F193" s="260" t="s">
        <v>489</v>
      </c>
      <c r="G193" s="260"/>
      <c r="H193" s="260"/>
      <c r="I193" s="260"/>
      <c r="J193" s="143" t="s">
        <v>424</v>
      </c>
      <c r="K193" s="144">
        <v>6</v>
      </c>
      <c r="L193" s="261">
        <v>0</v>
      </c>
      <c r="M193" s="261"/>
      <c r="N193" s="280">
        <f>ROUND(L193*K193,2)</f>
        <v>0</v>
      </c>
      <c r="O193" s="280"/>
      <c r="P193" s="280"/>
      <c r="Q193" s="280"/>
      <c r="R193" s="145"/>
      <c r="T193" s="146" t="s">
        <v>5</v>
      </c>
      <c r="U193" s="43" t="s">
        <v>39</v>
      </c>
      <c r="V193" s="147">
        <v>0</v>
      </c>
      <c r="W193" s="147">
        <f>V193*K193</f>
        <v>0</v>
      </c>
      <c r="X193" s="147">
        <v>0</v>
      </c>
      <c r="Y193" s="147">
        <f>X193*K193</f>
        <v>0</v>
      </c>
      <c r="Z193" s="147">
        <v>0</v>
      </c>
      <c r="AA193" s="148">
        <f>Z193*K193</f>
        <v>0</v>
      </c>
      <c r="AR193" s="20" t="s">
        <v>135</v>
      </c>
      <c r="AT193" s="20" t="s">
        <v>131</v>
      </c>
      <c r="AU193" s="20" t="s">
        <v>95</v>
      </c>
      <c r="AY193" s="20" t="s">
        <v>130</v>
      </c>
      <c r="BE193" s="149">
        <f>IF(U193="základní",N193,0)</f>
        <v>0</v>
      </c>
      <c r="BF193" s="149">
        <f>IF(U193="snížená",N193,0)</f>
        <v>0</v>
      </c>
      <c r="BG193" s="149">
        <f>IF(U193="zákl. přenesená",N193,0)</f>
        <v>0</v>
      </c>
      <c r="BH193" s="149">
        <f>IF(U193="sníž. přenesená",N193,0)</f>
        <v>0</v>
      </c>
      <c r="BI193" s="149">
        <f>IF(U193="nulová",N193,0)</f>
        <v>0</v>
      </c>
      <c r="BJ193" s="20" t="s">
        <v>80</v>
      </c>
      <c r="BK193" s="149">
        <f>ROUND(L193*K193,2)</f>
        <v>0</v>
      </c>
      <c r="BL193" s="20" t="s">
        <v>135</v>
      </c>
      <c r="BM193" s="20" t="s">
        <v>354</v>
      </c>
    </row>
    <row r="194" spans="2:65" s="1" customFormat="1" ht="22.5" customHeight="1">
      <c r="B194" s="34"/>
      <c r="C194" s="35"/>
      <c r="D194" s="35"/>
      <c r="E194" s="35"/>
      <c r="F194" s="283" t="s">
        <v>589</v>
      </c>
      <c r="G194" s="284"/>
      <c r="H194" s="284"/>
      <c r="I194" s="284"/>
      <c r="J194" s="35"/>
      <c r="K194" s="35"/>
      <c r="L194" s="35"/>
      <c r="M194" s="35"/>
      <c r="N194" s="35"/>
      <c r="O194" s="35"/>
      <c r="P194" s="35"/>
      <c r="Q194" s="35"/>
      <c r="R194" s="36"/>
      <c r="T194" s="173"/>
      <c r="U194" s="35"/>
      <c r="V194" s="35"/>
      <c r="W194" s="35"/>
      <c r="X194" s="35"/>
      <c r="Y194" s="35"/>
      <c r="Z194" s="35"/>
      <c r="AA194" s="73"/>
      <c r="AT194" s="20" t="s">
        <v>481</v>
      </c>
      <c r="AU194" s="20" t="s">
        <v>95</v>
      </c>
    </row>
    <row r="195" spans="2:65" s="1" customFormat="1" ht="31.5" customHeight="1">
      <c r="B195" s="140"/>
      <c r="C195" s="141" t="s">
        <v>254</v>
      </c>
      <c r="D195" s="141" t="s">
        <v>131</v>
      </c>
      <c r="E195" s="142" t="s">
        <v>590</v>
      </c>
      <c r="F195" s="260" t="s">
        <v>492</v>
      </c>
      <c r="G195" s="260"/>
      <c r="H195" s="260"/>
      <c r="I195" s="260"/>
      <c r="J195" s="143" t="s">
        <v>493</v>
      </c>
      <c r="K195" s="144">
        <v>6</v>
      </c>
      <c r="L195" s="261">
        <v>0</v>
      </c>
      <c r="M195" s="261"/>
      <c r="N195" s="280">
        <f>ROUND(L195*K195,2)</f>
        <v>0</v>
      </c>
      <c r="O195" s="280"/>
      <c r="P195" s="280"/>
      <c r="Q195" s="280"/>
      <c r="R195" s="145"/>
      <c r="T195" s="146" t="s">
        <v>5</v>
      </c>
      <c r="U195" s="43" t="s">
        <v>39</v>
      </c>
      <c r="V195" s="147">
        <v>0</v>
      </c>
      <c r="W195" s="147">
        <f>V195*K195</f>
        <v>0</v>
      </c>
      <c r="X195" s="147">
        <v>0</v>
      </c>
      <c r="Y195" s="147">
        <f>X195*K195</f>
        <v>0</v>
      </c>
      <c r="Z195" s="147">
        <v>0</v>
      </c>
      <c r="AA195" s="148">
        <f>Z195*K195</f>
        <v>0</v>
      </c>
      <c r="AR195" s="20" t="s">
        <v>135</v>
      </c>
      <c r="AT195" s="20" t="s">
        <v>131</v>
      </c>
      <c r="AU195" s="20" t="s">
        <v>95</v>
      </c>
      <c r="AY195" s="20" t="s">
        <v>130</v>
      </c>
      <c r="BE195" s="149">
        <f>IF(U195="základní",N195,0)</f>
        <v>0</v>
      </c>
      <c r="BF195" s="149">
        <f>IF(U195="snížená",N195,0)</f>
        <v>0</v>
      </c>
      <c r="BG195" s="149">
        <f>IF(U195="zákl. přenesená",N195,0)</f>
        <v>0</v>
      </c>
      <c r="BH195" s="149">
        <f>IF(U195="sníž. přenesená",N195,0)</f>
        <v>0</v>
      </c>
      <c r="BI195" s="149">
        <f>IF(U195="nulová",N195,0)</f>
        <v>0</v>
      </c>
      <c r="BJ195" s="20" t="s">
        <v>80</v>
      </c>
      <c r="BK195" s="149">
        <f>ROUND(L195*K195,2)</f>
        <v>0</v>
      </c>
      <c r="BL195" s="20" t="s">
        <v>135</v>
      </c>
      <c r="BM195" s="20" t="s">
        <v>358</v>
      </c>
    </row>
    <row r="196" spans="2:65" s="1" customFormat="1" ht="22.5" customHeight="1">
      <c r="B196" s="34"/>
      <c r="C196" s="35"/>
      <c r="D196" s="35"/>
      <c r="E196" s="35"/>
      <c r="F196" s="283" t="s">
        <v>591</v>
      </c>
      <c r="G196" s="284"/>
      <c r="H196" s="284"/>
      <c r="I196" s="284"/>
      <c r="J196" s="35"/>
      <c r="K196" s="35"/>
      <c r="L196" s="35"/>
      <c r="M196" s="35"/>
      <c r="N196" s="35"/>
      <c r="O196" s="35"/>
      <c r="P196" s="35"/>
      <c r="Q196" s="35"/>
      <c r="R196" s="36"/>
      <c r="T196" s="173"/>
      <c r="U196" s="35"/>
      <c r="V196" s="35"/>
      <c r="W196" s="35"/>
      <c r="X196" s="35"/>
      <c r="Y196" s="35"/>
      <c r="Z196" s="35"/>
      <c r="AA196" s="73"/>
      <c r="AT196" s="20" t="s">
        <v>481</v>
      </c>
      <c r="AU196" s="20" t="s">
        <v>95</v>
      </c>
    </row>
    <row r="197" spans="2:65" s="1" customFormat="1" ht="31.5" customHeight="1">
      <c r="B197" s="140"/>
      <c r="C197" s="141" t="s">
        <v>330</v>
      </c>
      <c r="D197" s="141" t="s">
        <v>131</v>
      </c>
      <c r="E197" s="142" t="s">
        <v>592</v>
      </c>
      <c r="F197" s="260" t="s">
        <v>525</v>
      </c>
      <c r="G197" s="260"/>
      <c r="H197" s="260"/>
      <c r="I197" s="260"/>
      <c r="J197" s="143" t="s">
        <v>493</v>
      </c>
      <c r="K197" s="144">
        <v>12</v>
      </c>
      <c r="L197" s="261">
        <v>0</v>
      </c>
      <c r="M197" s="261"/>
      <c r="N197" s="280">
        <f>ROUND(L197*K197,2)</f>
        <v>0</v>
      </c>
      <c r="O197" s="280"/>
      <c r="P197" s="280"/>
      <c r="Q197" s="280"/>
      <c r="R197" s="145"/>
      <c r="T197" s="146" t="s">
        <v>5</v>
      </c>
      <c r="U197" s="43" t="s">
        <v>39</v>
      </c>
      <c r="V197" s="147">
        <v>0</v>
      </c>
      <c r="W197" s="147">
        <f>V197*K197</f>
        <v>0</v>
      </c>
      <c r="X197" s="147">
        <v>0</v>
      </c>
      <c r="Y197" s="147">
        <f>X197*K197</f>
        <v>0</v>
      </c>
      <c r="Z197" s="147">
        <v>0</v>
      </c>
      <c r="AA197" s="148">
        <f>Z197*K197</f>
        <v>0</v>
      </c>
      <c r="AR197" s="20" t="s">
        <v>135</v>
      </c>
      <c r="AT197" s="20" t="s">
        <v>131</v>
      </c>
      <c r="AU197" s="20" t="s">
        <v>95</v>
      </c>
      <c r="AY197" s="20" t="s">
        <v>130</v>
      </c>
      <c r="BE197" s="149">
        <f>IF(U197="základní",N197,0)</f>
        <v>0</v>
      </c>
      <c r="BF197" s="149">
        <f>IF(U197="snížená",N197,0)</f>
        <v>0</v>
      </c>
      <c r="BG197" s="149">
        <f>IF(U197="zákl. přenesená",N197,0)</f>
        <v>0</v>
      </c>
      <c r="BH197" s="149">
        <f>IF(U197="sníž. přenesená",N197,0)</f>
        <v>0</v>
      </c>
      <c r="BI197" s="149">
        <f>IF(U197="nulová",N197,0)</f>
        <v>0</v>
      </c>
      <c r="BJ197" s="20" t="s">
        <v>80</v>
      </c>
      <c r="BK197" s="149">
        <f>ROUND(L197*K197,2)</f>
        <v>0</v>
      </c>
      <c r="BL197" s="20" t="s">
        <v>135</v>
      </c>
      <c r="BM197" s="20" t="s">
        <v>361</v>
      </c>
    </row>
    <row r="198" spans="2:65" s="1" customFormat="1" ht="44.25" customHeight="1">
      <c r="B198" s="140"/>
      <c r="C198" s="141" t="s">
        <v>258</v>
      </c>
      <c r="D198" s="141" t="s">
        <v>131</v>
      </c>
      <c r="E198" s="142" t="s">
        <v>593</v>
      </c>
      <c r="F198" s="260" t="s">
        <v>509</v>
      </c>
      <c r="G198" s="260"/>
      <c r="H198" s="260"/>
      <c r="I198" s="260"/>
      <c r="J198" s="143" t="s">
        <v>181</v>
      </c>
      <c r="K198" s="144">
        <v>1</v>
      </c>
      <c r="L198" s="261">
        <v>0</v>
      </c>
      <c r="M198" s="261"/>
      <c r="N198" s="280">
        <f>ROUND(L198*K198,2)</f>
        <v>0</v>
      </c>
      <c r="O198" s="280"/>
      <c r="P198" s="280"/>
      <c r="Q198" s="280"/>
      <c r="R198" s="145"/>
      <c r="T198" s="146" t="s">
        <v>5</v>
      </c>
      <c r="U198" s="43" t="s">
        <v>39</v>
      </c>
      <c r="V198" s="147">
        <v>0</v>
      </c>
      <c r="W198" s="147">
        <f>V198*K198</f>
        <v>0</v>
      </c>
      <c r="X198" s="147">
        <v>0</v>
      </c>
      <c r="Y198" s="147">
        <f>X198*K198</f>
        <v>0</v>
      </c>
      <c r="Z198" s="147">
        <v>0</v>
      </c>
      <c r="AA198" s="148">
        <f>Z198*K198</f>
        <v>0</v>
      </c>
      <c r="AR198" s="20" t="s">
        <v>135</v>
      </c>
      <c r="AT198" s="20" t="s">
        <v>131</v>
      </c>
      <c r="AU198" s="20" t="s">
        <v>95</v>
      </c>
      <c r="AY198" s="20" t="s">
        <v>130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0" t="s">
        <v>80</v>
      </c>
      <c r="BK198" s="149">
        <f>ROUND(L198*K198,2)</f>
        <v>0</v>
      </c>
      <c r="BL198" s="20" t="s">
        <v>135</v>
      </c>
      <c r="BM198" s="20" t="s">
        <v>364</v>
      </c>
    </row>
    <row r="199" spans="2:65" s="1" customFormat="1" ht="57" customHeight="1">
      <c r="B199" s="140"/>
      <c r="C199" s="141" t="s">
        <v>335</v>
      </c>
      <c r="D199" s="141" t="s">
        <v>131</v>
      </c>
      <c r="E199" s="142" t="s">
        <v>594</v>
      </c>
      <c r="F199" s="260" t="s">
        <v>595</v>
      </c>
      <c r="G199" s="260"/>
      <c r="H199" s="260"/>
      <c r="I199" s="260"/>
      <c r="J199" s="143" t="s">
        <v>424</v>
      </c>
      <c r="K199" s="144">
        <v>2</v>
      </c>
      <c r="L199" s="261">
        <v>0</v>
      </c>
      <c r="M199" s="261"/>
      <c r="N199" s="280">
        <f>ROUND(L199*K199,2)</f>
        <v>0</v>
      </c>
      <c r="O199" s="280"/>
      <c r="P199" s="280"/>
      <c r="Q199" s="280"/>
      <c r="R199" s="145"/>
      <c r="T199" s="146" t="s">
        <v>5</v>
      </c>
      <c r="U199" s="43" t="s">
        <v>39</v>
      </c>
      <c r="V199" s="147">
        <v>0</v>
      </c>
      <c r="W199" s="147">
        <f>V199*K199</f>
        <v>0</v>
      </c>
      <c r="X199" s="147">
        <v>0</v>
      </c>
      <c r="Y199" s="147">
        <f>X199*K199</f>
        <v>0</v>
      </c>
      <c r="Z199" s="147">
        <v>0</v>
      </c>
      <c r="AA199" s="148">
        <f>Z199*K199</f>
        <v>0</v>
      </c>
      <c r="AR199" s="20" t="s">
        <v>135</v>
      </c>
      <c r="AT199" s="20" t="s">
        <v>131</v>
      </c>
      <c r="AU199" s="20" t="s">
        <v>95</v>
      </c>
      <c r="AY199" s="20" t="s">
        <v>130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0" t="s">
        <v>80</v>
      </c>
      <c r="BK199" s="149">
        <f>ROUND(L199*K199,2)</f>
        <v>0</v>
      </c>
      <c r="BL199" s="20" t="s">
        <v>135</v>
      </c>
      <c r="BM199" s="20" t="s">
        <v>368</v>
      </c>
    </row>
    <row r="200" spans="2:65" s="1" customFormat="1" ht="22.5" customHeight="1">
      <c r="B200" s="34"/>
      <c r="C200" s="35"/>
      <c r="D200" s="35"/>
      <c r="E200" s="35"/>
      <c r="F200" s="283" t="s">
        <v>596</v>
      </c>
      <c r="G200" s="284"/>
      <c r="H200" s="284"/>
      <c r="I200" s="284"/>
      <c r="J200" s="35"/>
      <c r="K200" s="35"/>
      <c r="L200" s="35"/>
      <c r="M200" s="35"/>
      <c r="N200" s="35"/>
      <c r="O200" s="35"/>
      <c r="P200" s="35"/>
      <c r="Q200" s="35"/>
      <c r="R200" s="36"/>
      <c r="T200" s="173"/>
      <c r="U200" s="35"/>
      <c r="V200" s="35"/>
      <c r="W200" s="35"/>
      <c r="X200" s="35"/>
      <c r="Y200" s="35"/>
      <c r="Z200" s="35"/>
      <c r="AA200" s="73"/>
      <c r="AT200" s="20" t="s">
        <v>481</v>
      </c>
      <c r="AU200" s="20" t="s">
        <v>95</v>
      </c>
    </row>
    <row r="201" spans="2:65" s="1" customFormat="1" ht="22.5" customHeight="1">
      <c r="B201" s="140"/>
      <c r="C201" s="141" t="s">
        <v>262</v>
      </c>
      <c r="D201" s="141" t="s">
        <v>131</v>
      </c>
      <c r="E201" s="142" t="s">
        <v>597</v>
      </c>
      <c r="F201" s="260" t="s">
        <v>483</v>
      </c>
      <c r="G201" s="260"/>
      <c r="H201" s="260"/>
      <c r="I201" s="260"/>
      <c r="J201" s="143" t="s">
        <v>424</v>
      </c>
      <c r="K201" s="144">
        <v>4</v>
      </c>
      <c r="L201" s="261">
        <v>0</v>
      </c>
      <c r="M201" s="261"/>
      <c r="N201" s="280">
        <f>ROUND(L201*K201,2)</f>
        <v>0</v>
      </c>
      <c r="O201" s="280"/>
      <c r="P201" s="280"/>
      <c r="Q201" s="280"/>
      <c r="R201" s="145"/>
      <c r="T201" s="146" t="s">
        <v>5</v>
      </c>
      <c r="U201" s="43" t="s">
        <v>39</v>
      </c>
      <c r="V201" s="147">
        <v>0</v>
      </c>
      <c r="W201" s="147">
        <f>V201*K201</f>
        <v>0</v>
      </c>
      <c r="X201" s="147">
        <v>0</v>
      </c>
      <c r="Y201" s="147">
        <f>X201*K201</f>
        <v>0</v>
      </c>
      <c r="Z201" s="147">
        <v>0</v>
      </c>
      <c r="AA201" s="148">
        <f>Z201*K201</f>
        <v>0</v>
      </c>
      <c r="AR201" s="20" t="s">
        <v>135</v>
      </c>
      <c r="AT201" s="20" t="s">
        <v>131</v>
      </c>
      <c r="AU201" s="20" t="s">
        <v>95</v>
      </c>
      <c r="AY201" s="20" t="s">
        <v>130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0" t="s">
        <v>80</v>
      </c>
      <c r="BK201" s="149">
        <f>ROUND(L201*K201,2)</f>
        <v>0</v>
      </c>
      <c r="BL201" s="20" t="s">
        <v>135</v>
      </c>
      <c r="BM201" s="20" t="s">
        <v>371</v>
      </c>
    </row>
    <row r="202" spans="2:65" s="1" customFormat="1" ht="22.5" customHeight="1">
      <c r="B202" s="34"/>
      <c r="C202" s="35"/>
      <c r="D202" s="35"/>
      <c r="E202" s="35"/>
      <c r="F202" s="283" t="s">
        <v>598</v>
      </c>
      <c r="G202" s="284"/>
      <c r="H202" s="284"/>
      <c r="I202" s="284"/>
      <c r="J202" s="35"/>
      <c r="K202" s="35"/>
      <c r="L202" s="35"/>
      <c r="M202" s="35"/>
      <c r="N202" s="35"/>
      <c r="O202" s="35"/>
      <c r="P202" s="35"/>
      <c r="Q202" s="35"/>
      <c r="R202" s="36"/>
      <c r="T202" s="173"/>
      <c r="U202" s="35"/>
      <c r="V202" s="35"/>
      <c r="W202" s="35"/>
      <c r="X202" s="35"/>
      <c r="Y202" s="35"/>
      <c r="Z202" s="35"/>
      <c r="AA202" s="73"/>
      <c r="AT202" s="20" t="s">
        <v>481</v>
      </c>
      <c r="AU202" s="20" t="s">
        <v>95</v>
      </c>
    </row>
    <row r="203" spans="2:65" s="1" customFormat="1" ht="22.5" customHeight="1">
      <c r="B203" s="140"/>
      <c r="C203" s="141" t="s">
        <v>341</v>
      </c>
      <c r="D203" s="141" t="s">
        <v>131</v>
      </c>
      <c r="E203" s="142" t="s">
        <v>599</v>
      </c>
      <c r="F203" s="260" t="s">
        <v>486</v>
      </c>
      <c r="G203" s="260"/>
      <c r="H203" s="260"/>
      <c r="I203" s="260"/>
      <c r="J203" s="143" t="s">
        <v>424</v>
      </c>
      <c r="K203" s="144">
        <v>2</v>
      </c>
      <c r="L203" s="261">
        <v>0</v>
      </c>
      <c r="M203" s="261"/>
      <c r="N203" s="280">
        <f>ROUND(L203*K203,2)</f>
        <v>0</v>
      </c>
      <c r="O203" s="280"/>
      <c r="P203" s="280"/>
      <c r="Q203" s="280"/>
      <c r="R203" s="145"/>
      <c r="T203" s="146" t="s">
        <v>5</v>
      </c>
      <c r="U203" s="43" t="s">
        <v>39</v>
      </c>
      <c r="V203" s="147">
        <v>0</v>
      </c>
      <c r="W203" s="147">
        <f>V203*K203</f>
        <v>0</v>
      </c>
      <c r="X203" s="147">
        <v>0</v>
      </c>
      <c r="Y203" s="147">
        <f>X203*K203</f>
        <v>0</v>
      </c>
      <c r="Z203" s="147">
        <v>0</v>
      </c>
      <c r="AA203" s="148">
        <f>Z203*K203</f>
        <v>0</v>
      </c>
      <c r="AR203" s="20" t="s">
        <v>135</v>
      </c>
      <c r="AT203" s="20" t="s">
        <v>131</v>
      </c>
      <c r="AU203" s="20" t="s">
        <v>95</v>
      </c>
      <c r="AY203" s="20" t="s">
        <v>130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0" t="s">
        <v>80</v>
      </c>
      <c r="BK203" s="149">
        <f>ROUND(L203*K203,2)</f>
        <v>0</v>
      </c>
      <c r="BL203" s="20" t="s">
        <v>135</v>
      </c>
      <c r="BM203" s="20" t="s">
        <v>375</v>
      </c>
    </row>
    <row r="204" spans="2:65" s="1" customFormat="1" ht="22.5" customHeight="1">
      <c r="B204" s="34"/>
      <c r="C204" s="35"/>
      <c r="D204" s="35"/>
      <c r="E204" s="35"/>
      <c r="F204" s="283" t="s">
        <v>600</v>
      </c>
      <c r="G204" s="284"/>
      <c r="H204" s="284"/>
      <c r="I204" s="284"/>
      <c r="J204" s="35"/>
      <c r="K204" s="35"/>
      <c r="L204" s="35"/>
      <c r="M204" s="35"/>
      <c r="N204" s="35"/>
      <c r="O204" s="35"/>
      <c r="P204" s="35"/>
      <c r="Q204" s="35"/>
      <c r="R204" s="36"/>
      <c r="T204" s="173"/>
      <c r="U204" s="35"/>
      <c r="V204" s="35"/>
      <c r="W204" s="35"/>
      <c r="X204" s="35"/>
      <c r="Y204" s="35"/>
      <c r="Z204" s="35"/>
      <c r="AA204" s="73"/>
      <c r="AT204" s="20" t="s">
        <v>481</v>
      </c>
      <c r="AU204" s="20" t="s">
        <v>95</v>
      </c>
    </row>
    <row r="205" spans="2:65" s="1" customFormat="1" ht="31.5" customHeight="1">
      <c r="B205" s="140"/>
      <c r="C205" s="141" t="s">
        <v>266</v>
      </c>
      <c r="D205" s="141" t="s">
        <v>131</v>
      </c>
      <c r="E205" s="142" t="s">
        <v>601</v>
      </c>
      <c r="F205" s="260" t="s">
        <v>489</v>
      </c>
      <c r="G205" s="260"/>
      <c r="H205" s="260"/>
      <c r="I205" s="260"/>
      <c r="J205" s="143" t="s">
        <v>424</v>
      </c>
      <c r="K205" s="144">
        <v>3</v>
      </c>
      <c r="L205" s="261">
        <v>0</v>
      </c>
      <c r="M205" s="261"/>
      <c r="N205" s="280">
        <f>ROUND(L205*K205,2)</f>
        <v>0</v>
      </c>
      <c r="O205" s="280"/>
      <c r="P205" s="280"/>
      <c r="Q205" s="280"/>
      <c r="R205" s="145"/>
      <c r="T205" s="146" t="s">
        <v>5</v>
      </c>
      <c r="U205" s="43" t="s">
        <v>39</v>
      </c>
      <c r="V205" s="147">
        <v>0</v>
      </c>
      <c r="W205" s="147">
        <f>V205*K205</f>
        <v>0</v>
      </c>
      <c r="X205" s="147">
        <v>0</v>
      </c>
      <c r="Y205" s="147">
        <f>X205*K205</f>
        <v>0</v>
      </c>
      <c r="Z205" s="147">
        <v>0</v>
      </c>
      <c r="AA205" s="148">
        <f>Z205*K205</f>
        <v>0</v>
      </c>
      <c r="AR205" s="20" t="s">
        <v>135</v>
      </c>
      <c r="AT205" s="20" t="s">
        <v>131</v>
      </c>
      <c r="AU205" s="20" t="s">
        <v>95</v>
      </c>
      <c r="AY205" s="20" t="s">
        <v>130</v>
      </c>
      <c r="BE205" s="149">
        <f>IF(U205="základní",N205,0)</f>
        <v>0</v>
      </c>
      <c r="BF205" s="149">
        <f>IF(U205="snížená",N205,0)</f>
        <v>0</v>
      </c>
      <c r="BG205" s="149">
        <f>IF(U205="zákl. přenesená",N205,0)</f>
        <v>0</v>
      </c>
      <c r="BH205" s="149">
        <f>IF(U205="sníž. přenesená",N205,0)</f>
        <v>0</v>
      </c>
      <c r="BI205" s="149">
        <f>IF(U205="nulová",N205,0)</f>
        <v>0</v>
      </c>
      <c r="BJ205" s="20" t="s">
        <v>80</v>
      </c>
      <c r="BK205" s="149">
        <f>ROUND(L205*K205,2)</f>
        <v>0</v>
      </c>
      <c r="BL205" s="20" t="s">
        <v>135</v>
      </c>
      <c r="BM205" s="20" t="s">
        <v>378</v>
      </c>
    </row>
    <row r="206" spans="2:65" s="1" customFormat="1" ht="22.5" customHeight="1">
      <c r="B206" s="34"/>
      <c r="C206" s="35"/>
      <c r="D206" s="35"/>
      <c r="E206" s="35"/>
      <c r="F206" s="283" t="s">
        <v>602</v>
      </c>
      <c r="G206" s="284"/>
      <c r="H206" s="284"/>
      <c r="I206" s="284"/>
      <c r="J206" s="35"/>
      <c r="K206" s="35"/>
      <c r="L206" s="35"/>
      <c r="M206" s="35"/>
      <c r="N206" s="35"/>
      <c r="O206" s="35"/>
      <c r="P206" s="35"/>
      <c r="Q206" s="35"/>
      <c r="R206" s="36"/>
      <c r="T206" s="173"/>
      <c r="U206" s="35"/>
      <c r="V206" s="35"/>
      <c r="W206" s="35"/>
      <c r="X206" s="35"/>
      <c r="Y206" s="35"/>
      <c r="Z206" s="35"/>
      <c r="AA206" s="73"/>
      <c r="AT206" s="20" t="s">
        <v>481</v>
      </c>
      <c r="AU206" s="20" t="s">
        <v>95</v>
      </c>
    </row>
    <row r="207" spans="2:65" s="1" customFormat="1" ht="31.5" customHeight="1">
      <c r="B207" s="140"/>
      <c r="C207" s="141" t="s">
        <v>348</v>
      </c>
      <c r="D207" s="141" t="s">
        <v>131</v>
      </c>
      <c r="E207" s="142" t="s">
        <v>603</v>
      </c>
      <c r="F207" s="260" t="s">
        <v>492</v>
      </c>
      <c r="G207" s="260"/>
      <c r="H207" s="260"/>
      <c r="I207" s="260"/>
      <c r="J207" s="143" t="s">
        <v>493</v>
      </c>
      <c r="K207" s="144">
        <v>6</v>
      </c>
      <c r="L207" s="261">
        <v>0</v>
      </c>
      <c r="M207" s="261"/>
      <c r="N207" s="280">
        <f>ROUND(L207*K207,2)</f>
        <v>0</v>
      </c>
      <c r="O207" s="280"/>
      <c r="P207" s="280"/>
      <c r="Q207" s="280"/>
      <c r="R207" s="145"/>
      <c r="T207" s="146" t="s">
        <v>5</v>
      </c>
      <c r="U207" s="43" t="s">
        <v>39</v>
      </c>
      <c r="V207" s="147">
        <v>0</v>
      </c>
      <c r="W207" s="147">
        <f>V207*K207</f>
        <v>0</v>
      </c>
      <c r="X207" s="147">
        <v>0</v>
      </c>
      <c r="Y207" s="147">
        <f>X207*K207</f>
        <v>0</v>
      </c>
      <c r="Z207" s="147">
        <v>0</v>
      </c>
      <c r="AA207" s="148">
        <f>Z207*K207</f>
        <v>0</v>
      </c>
      <c r="AR207" s="20" t="s">
        <v>135</v>
      </c>
      <c r="AT207" s="20" t="s">
        <v>131</v>
      </c>
      <c r="AU207" s="20" t="s">
        <v>95</v>
      </c>
      <c r="AY207" s="20" t="s">
        <v>130</v>
      </c>
      <c r="BE207" s="149">
        <f>IF(U207="základní",N207,0)</f>
        <v>0</v>
      </c>
      <c r="BF207" s="149">
        <f>IF(U207="snížená",N207,0)</f>
        <v>0</v>
      </c>
      <c r="BG207" s="149">
        <f>IF(U207="zákl. přenesená",N207,0)</f>
        <v>0</v>
      </c>
      <c r="BH207" s="149">
        <f>IF(U207="sníž. přenesená",N207,0)</f>
        <v>0</v>
      </c>
      <c r="BI207" s="149">
        <f>IF(U207="nulová",N207,0)</f>
        <v>0</v>
      </c>
      <c r="BJ207" s="20" t="s">
        <v>80</v>
      </c>
      <c r="BK207" s="149">
        <f>ROUND(L207*K207,2)</f>
        <v>0</v>
      </c>
      <c r="BL207" s="20" t="s">
        <v>135</v>
      </c>
      <c r="BM207" s="20" t="s">
        <v>382</v>
      </c>
    </row>
    <row r="208" spans="2:65" s="1" customFormat="1" ht="22.5" customHeight="1">
      <c r="B208" s="34"/>
      <c r="C208" s="35"/>
      <c r="D208" s="35"/>
      <c r="E208" s="35"/>
      <c r="F208" s="283" t="s">
        <v>604</v>
      </c>
      <c r="G208" s="284"/>
      <c r="H208" s="284"/>
      <c r="I208" s="284"/>
      <c r="J208" s="35"/>
      <c r="K208" s="35"/>
      <c r="L208" s="35"/>
      <c r="M208" s="35"/>
      <c r="N208" s="35"/>
      <c r="O208" s="35"/>
      <c r="P208" s="35"/>
      <c r="Q208" s="35"/>
      <c r="R208" s="36"/>
      <c r="T208" s="173"/>
      <c r="U208" s="35"/>
      <c r="V208" s="35"/>
      <c r="W208" s="35"/>
      <c r="X208" s="35"/>
      <c r="Y208" s="35"/>
      <c r="Z208" s="35"/>
      <c r="AA208" s="73"/>
      <c r="AT208" s="20" t="s">
        <v>481</v>
      </c>
      <c r="AU208" s="20" t="s">
        <v>95</v>
      </c>
    </row>
    <row r="209" spans="2:65" s="1" customFormat="1" ht="31.5" customHeight="1">
      <c r="B209" s="140"/>
      <c r="C209" s="141" t="s">
        <v>270</v>
      </c>
      <c r="D209" s="141" t="s">
        <v>131</v>
      </c>
      <c r="E209" s="142" t="s">
        <v>605</v>
      </c>
      <c r="F209" s="260" t="s">
        <v>525</v>
      </c>
      <c r="G209" s="260"/>
      <c r="H209" s="260"/>
      <c r="I209" s="260"/>
      <c r="J209" s="143" t="s">
        <v>493</v>
      </c>
      <c r="K209" s="144">
        <v>12</v>
      </c>
      <c r="L209" s="261">
        <v>0</v>
      </c>
      <c r="M209" s="261"/>
      <c r="N209" s="280">
        <f>ROUND(L209*K209,2)</f>
        <v>0</v>
      </c>
      <c r="O209" s="280"/>
      <c r="P209" s="280"/>
      <c r="Q209" s="280"/>
      <c r="R209" s="145"/>
      <c r="T209" s="146" t="s">
        <v>5</v>
      </c>
      <c r="U209" s="43" t="s">
        <v>39</v>
      </c>
      <c r="V209" s="147">
        <v>0</v>
      </c>
      <c r="W209" s="147">
        <f>V209*K209</f>
        <v>0</v>
      </c>
      <c r="X209" s="147">
        <v>0</v>
      </c>
      <c r="Y209" s="147">
        <f>X209*K209</f>
        <v>0</v>
      </c>
      <c r="Z209" s="147">
        <v>0</v>
      </c>
      <c r="AA209" s="148">
        <f>Z209*K209</f>
        <v>0</v>
      </c>
      <c r="AR209" s="20" t="s">
        <v>135</v>
      </c>
      <c r="AT209" s="20" t="s">
        <v>131</v>
      </c>
      <c r="AU209" s="20" t="s">
        <v>95</v>
      </c>
      <c r="AY209" s="20" t="s">
        <v>130</v>
      </c>
      <c r="BE209" s="149">
        <f>IF(U209="základní",N209,0)</f>
        <v>0</v>
      </c>
      <c r="BF209" s="149">
        <f>IF(U209="snížená",N209,0)</f>
        <v>0</v>
      </c>
      <c r="BG209" s="149">
        <f>IF(U209="zákl. přenesená",N209,0)</f>
        <v>0</v>
      </c>
      <c r="BH209" s="149">
        <f>IF(U209="sníž. přenesená",N209,0)</f>
        <v>0</v>
      </c>
      <c r="BI209" s="149">
        <f>IF(U209="nulová",N209,0)</f>
        <v>0</v>
      </c>
      <c r="BJ209" s="20" t="s">
        <v>80</v>
      </c>
      <c r="BK209" s="149">
        <f>ROUND(L209*K209,2)</f>
        <v>0</v>
      </c>
      <c r="BL209" s="20" t="s">
        <v>135</v>
      </c>
      <c r="BM209" s="20" t="s">
        <v>385</v>
      </c>
    </row>
    <row r="210" spans="2:65" s="1" customFormat="1" ht="31.5" customHeight="1">
      <c r="B210" s="140"/>
      <c r="C210" s="141" t="s">
        <v>355</v>
      </c>
      <c r="D210" s="141" t="s">
        <v>131</v>
      </c>
      <c r="E210" s="142" t="s">
        <v>606</v>
      </c>
      <c r="F210" s="260" t="s">
        <v>496</v>
      </c>
      <c r="G210" s="260"/>
      <c r="H210" s="260"/>
      <c r="I210" s="260"/>
      <c r="J210" s="143" t="s">
        <v>424</v>
      </c>
      <c r="K210" s="144">
        <v>1</v>
      </c>
      <c r="L210" s="261">
        <v>0</v>
      </c>
      <c r="M210" s="261"/>
      <c r="N210" s="280">
        <f>ROUND(L210*K210,2)</f>
        <v>0</v>
      </c>
      <c r="O210" s="280"/>
      <c r="P210" s="280"/>
      <c r="Q210" s="280"/>
      <c r="R210" s="145"/>
      <c r="T210" s="146" t="s">
        <v>5</v>
      </c>
      <c r="U210" s="43" t="s">
        <v>39</v>
      </c>
      <c r="V210" s="147">
        <v>0</v>
      </c>
      <c r="W210" s="147">
        <f>V210*K210</f>
        <v>0</v>
      </c>
      <c r="X210" s="147">
        <v>0</v>
      </c>
      <c r="Y210" s="147">
        <f>X210*K210</f>
        <v>0</v>
      </c>
      <c r="Z210" s="147">
        <v>0</v>
      </c>
      <c r="AA210" s="148">
        <f>Z210*K210</f>
        <v>0</v>
      </c>
      <c r="AR210" s="20" t="s">
        <v>135</v>
      </c>
      <c r="AT210" s="20" t="s">
        <v>131</v>
      </c>
      <c r="AU210" s="20" t="s">
        <v>95</v>
      </c>
      <c r="AY210" s="20" t="s">
        <v>130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0" t="s">
        <v>80</v>
      </c>
      <c r="BK210" s="149">
        <f>ROUND(L210*K210,2)</f>
        <v>0</v>
      </c>
      <c r="BL210" s="20" t="s">
        <v>135</v>
      </c>
      <c r="BM210" s="20" t="s">
        <v>389</v>
      </c>
    </row>
    <row r="211" spans="2:65" s="1" customFormat="1" ht="22.5" customHeight="1">
      <c r="B211" s="34"/>
      <c r="C211" s="35"/>
      <c r="D211" s="35"/>
      <c r="E211" s="35"/>
      <c r="F211" s="283" t="s">
        <v>607</v>
      </c>
      <c r="G211" s="284"/>
      <c r="H211" s="284"/>
      <c r="I211" s="284"/>
      <c r="J211" s="35"/>
      <c r="K211" s="35"/>
      <c r="L211" s="35"/>
      <c r="M211" s="35"/>
      <c r="N211" s="35"/>
      <c r="O211" s="35"/>
      <c r="P211" s="35"/>
      <c r="Q211" s="35"/>
      <c r="R211" s="36"/>
      <c r="T211" s="173"/>
      <c r="U211" s="35"/>
      <c r="V211" s="35"/>
      <c r="W211" s="35"/>
      <c r="X211" s="35"/>
      <c r="Y211" s="35"/>
      <c r="Z211" s="35"/>
      <c r="AA211" s="73"/>
      <c r="AT211" s="20" t="s">
        <v>481</v>
      </c>
      <c r="AU211" s="20" t="s">
        <v>95</v>
      </c>
    </row>
    <row r="212" spans="2:65" s="1" customFormat="1" ht="22.5" customHeight="1">
      <c r="B212" s="140"/>
      <c r="C212" s="141" t="s">
        <v>275</v>
      </c>
      <c r="D212" s="141" t="s">
        <v>131</v>
      </c>
      <c r="E212" s="142" t="s">
        <v>608</v>
      </c>
      <c r="F212" s="260" t="s">
        <v>499</v>
      </c>
      <c r="G212" s="260"/>
      <c r="H212" s="260"/>
      <c r="I212" s="260"/>
      <c r="J212" s="143" t="s">
        <v>424</v>
      </c>
      <c r="K212" s="144">
        <v>1</v>
      </c>
      <c r="L212" s="261">
        <v>0</v>
      </c>
      <c r="M212" s="261"/>
      <c r="N212" s="280">
        <f>ROUND(L212*K212,2)</f>
        <v>0</v>
      </c>
      <c r="O212" s="280"/>
      <c r="P212" s="280"/>
      <c r="Q212" s="280"/>
      <c r="R212" s="145"/>
      <c r="T212" s="146" t="s">
        <v>5</v>
      </c>
      <c r="U212" s="43" t="s">
        <v>39</v>
      </c>
      <c r="V212" s="147">
        <v>0</v>
      </c>
      <c r="W212" s="147">
        <f>V212*K212</f>
        <v>0</v>
      </c>
      <c r="X212" s="147">
        <v>0</v>
      </c>
      <c r="Y212" s="147">
        <f>X212*K212</f>
        <v>0</v>
      </c>
      <c r="Z212" s="147">
        <v>0</v>
      </c>
      <c r="AA212" s="148">
        <f>Z212*K212</f>
        <v>0</v>
      </c>
      <c r="AR212" s="20" t="s">
        <v>135</v>
      </c>
      <c r="AT212" s="20" t="s">
        <v>131</v>
      </c>
      <c r="AU212" s="20" t="s">
        <v>95</v>
      </c>
      <c r="AY212" s="20" t="s">
        <v>130</v>
      </c>
      <c r="BE212" s="149">
        <f>IF(U212="základní",N212,0)</f>
        <v>0</v>
      </c>
      <c r="BF212" s="149">
        <f>IF(U212="snížená",N212,0)</f>
        <v>0</v>
      </c>
      <c r="BG212" s="149">
        <f>IF(U212="zákl. přenesená",N212,0)</f>
        <v>0</v>
      </c>
      <c r="BH212" s="149">
        <f>IF(U212="sníž. přenesená",N212,0)</f>
        <v>0</v>
      </c>
      <c r="BI212" s="149">
        <f>IF(U212="nulová",N212,0)</f>
        <v>0</v>
      </c>
      <c r="BJ212" s="20" t="s">
        <v>80</v>
      </c>
      <c r="BK212" s="149">
        <f>ROUND(L212*K212,2)</f>
        <v>0</v>
      </c>
      <c r="BL212" s="20" t="s">
        <v>135</v>
      </c>
      <c r="BM212" s="20" t="s">
        <v>392</v>
      </c>
    </row>
    <row r="213" spans="2:65" s="1" customFormat="1" ht="44.25" customHeight="1">
      <c r="B213" s="140"/>
      <c r="C213" s="141" t="s">
        <v>278</v>
      </c>
      <c r="D213" s="141" t="s">
        <v>131</v>
      </c>
      <c r="E213" s="142" t="s">
        <v>609</v>
      </c>
      <c r="F213" s="260" t="s">
        <v>509</v>
      </c>
      <c r="G213" s="260"/>
      <c r="H213" s="260"/>
      <c r="I213" s="260"/>
      <c r="J213" s="143" t="s">
        <v>181</v>
      </c>
      <c r="K213" s="144">
        <v>1</v>
      </c>
      <c r="L213" s="261">
        <v>0</v>
      </c>
      <c r="M213" s="261"/>
      <c r="N213" s="280">
        <f>ROUND(L213*K213,2)</f>
        <v>0</v>
      </c>
      <c r="O213" s="280"/>
      <c r="P213" s="280"/>
      <c r="Q213" s="280"/>
      <c r="R213" s="145"/>
      <c r="T213" s="146" t="s">
        <v>5</v>
      </c>
      <c r="U213" s="43" t="s">
        <v>39</v>
      </c>
      <c r="V213" s="147">
        <v>0</v>
      </c>
      <c r="W213" s="147">
        <f>V213*K213</f>
        <v>0</v>
      </c>
      <c r="X213" s="147">
        <v>0</v>
      </c>
      <c r="Y213" s="147">
        <f>X213*K213</f>
        <v>0</v>
      </c>
      <c r="Z213" s="147">
        <v>0</v>
      </c>
      <c r="AA213" s="148">
        <f>Z213*K213</f>
        <v>0</v>
      </c>
      <c r="AR213" s="20" t="s">
        <v>135</v>
      </c>
      <c r="AT213" s="20" t="s">
        <v>131</v>
      </c>
      <c r="AU213" s="20" t="s">
        <v>95</v>
      </c>
      <c r="AY213" s="20" t="s">
        <v>130</v>
      </c>
      <c r="BE213" s="149">
        <f>IF(U213="základní",N213,0)</f>
        <v>0</v>
      </c>
      <c r="BF213" s="149">
        <f>IF(U213="snížená",N213,0)</f>
        <v>0</v>
      </c>
      <c r="BG213" s="149">
        <f>IF(U213="zákl. přenesená",N213,0)</f>
        <v>0</v>
      </c>
      <c r="BH213" s="149">
        <f>IF(U213="sníž. přenesená",N213,0)</f>
        <v>0</v>
      </c>
      <c r="BI213" s="149">
        <f>IF(U213="nulová",N213,0)</f>
        <v>0</v>
      </c>
      <c r="BJ213" s="20" t="s">
        <v>80</v>
      </c>
      <c r="BK213" s="149">
        <f>ROUND(L213*K213,2)</f>
        <v>0</v>
      </c>
      <c r="BL213" s="20" t="s">
        <v>135</v>
      </c>
      <c r="BM213" s="20" t="s">
        <v>395</v>
      </c>
    </row>
    <row r="214" spans="2:65" s="1" customFormat="1" ht="44.25" customHeight="1">
      <c r="B214" s="140"/>
      <c r="C214" s="141" t="s">
        <v>610</v>
      </c>
      <c r="D214" s="141" t="s">
        <v>131</v>
      </c>
      <c r="E214" s="142" t="s">
        <v>611</v>
      </c>
      <c r="F214" s="260" t="s">
        <v>612</v>
      </c>
      <c r="G214" s="260"/>
      <c r="H214" s="260"/>
      <c r="I214" s="260"/>
      <c r="J214" s="143" t="s">
        <v>424</v>
      </c>
      <c r="K214" s="144">
        <v>1</v>
      </c>
      <c r="L214" s="261">
        <v>0</v>
      </c>
      <c r="M214" s="261"/>
      <c r="N214" s="280">
        <f>ROUND(L214*K214,2)</f>
        <v>0</v>
      </c>
      <c r="O214" s="280"/>
      <c r="P214" s="280"/>
      <c r="Q214" s="280"/>
      <c r="R214" s="145"/>
      <c r="T214" s="146" t="s">
        <v>5</v>
      </c>
      <c r="U214" s="43" t="s">
        <v>39</v>
      </c>
      <c r="V214" s="147">
        <v>0</v>
      </c>
      <c r="W214" s="147">
        <f>V214*K214</f>
        <v>0</v>
      </c>
      <c r="X214" s="147">
        <v>0</v>
      </c>
      <c r="Y214" s="147">
        <f>X214*K214</f>
        <v>0</v>
      </c>
      <c r="Z214" s="147">
        <v>0</v>
      </c>
      <c r="AA214" s="148">
        <f>Z214*K214</f>
        <v>0</v>
      </c>
      <c r="AR214" s="20" t="s">
        <v>135</v>
      </c>
      <c r="AT214" s="20" t="s">
        <v>131</v>
      </c>
      <c r="AU214" s="20" t="s">
        <v>95</v>
      </c>
      <c r="AY214" s="20" t="s">
        <v>130</v>
      </c>
      <c r="BE214" s="149">
        <f>IF(U214="základní",N214,0)</f>
        <v>0</v>
      </c>
      <c r="BF214" s="149">
        <f>IF(U214="snížená",N214,0)</f>
        <v>0</v>
      </c>
      <c r="BG214" s="149">
        <f>IF(U214="zákl. přenesená",N214,0)</f>
        <v>0</v>
      </c>
      <c r="BH214" s="149">
        <f>IF(U214="sníž. přenesená",N214,0)</f>
        <v>0</v>
      </c>
      <c r="BI214" s="149">
        <f>IF(U214="nulová",N214,0)</f>
        <v>0</v>
      </c>
      <c r="BJ214" s="20" t="s">
        <v>80</v>
      </c>
      <c r="BK214" s="149">
        <f>ROUND(L214*K214,2)</f>
        <v>0</v>
      </c>
      <c r="BL214" s="20" t="s">
        <v>135</v>
      </c>
      <c r="BM214" s="20" t="s">
        <v>398</v>
      </c>
    </row>
    <row r="215" spans="2:65" s="1" customFormat="1" ht="22.5" customHeight="1">
      <c r="B215" s="34"/>
      <c r="C215" s="35"/>
      <c r="D215" s="35"/>
      <c r="E215" s="35"/>
      <c r="F215" s="283" t="s">
        <v>613</v>
      </c>
      <c r="G215" s="284"/>
      <c r="H215" s="284"/>
      <c r="I215" s="284"/>
      <c r="J215" s="35"/>
      <c r="K215" s="35"/>
      <c r="L215" s="35"/>
      <c r="M215" s="35"/>
      <c r="N215" s="35"/>
      <c r="O215" s="35"/>
      <c r="P215" s="35"/>
      <c r="Q215" s="35"/>
      <c r="R215" s="36"/>
      <c r="T215" s="173"/>
      <c r="U215" s="35"/>
      <c r="V215" s="35"/>
      <c r="W215" s="35"/>
      <c r="X215" s="35"/>
      <c r="Y215" s="35"/>
      <c r="Z215" s="35"/>
      <c r="AA215" s="73"/>
      <c r="AT215" s="20" t="s">
        <v>481</v>
      </c>
      <c r="AU215" s="20" t="s">
        <v>95</v>
      </c>
    </row>
    <row r="216" spans="2:65" s="1" customFormat="1" ht="22.5" customHeight="1">
      <c r="B216" s="140"/>
      <c r="C216" s="141" t="s">
        <v>282</v>
      </c>
      <c r="D216" s="141" t="s">
        <v>131</v>
      </c>
      <c r="E216" s="142" t="s">
        <v>614</v>
      </c>
      <c r="F216" s="260" t="s">
        <v>483</v>
      </c>
      <c r="G216" s="260"/>
      <c r="H216" s="260"/>
      <c r="I216" s="260"/>
      <c r="J216" s="143" t="s">
        <v>424</v>
      </c>
      <c r="K216" s="144">
        <v>2</v>
      </c>
      <c r="L216" s="261">
        <v>0</v>
      </c>
      <c r="M216" s="261"/>
      <c r="N216" s="280">
        <f>ROUND(L216*K216,2)</f>
        <v>0</v>
      </c>
      <c r="O216" s="280"/>
      <c r="P216" s="280"/>
      <c r="Q216" s="280"/>
      <c r="R216" s="145"/>
      <c r="T216" s="146" t="s">
        <v>5</v>
      </c>
      <c r="U216" s="43" t="s">
        <v>39</v>
      </c>
      <c r="V216" s="147">
        <v>0</v>
      </c>
      <c r="W216" s="147">
        <f>V216*K216</f>
        <v>0</v>
      </c>
      <c r="X216" s="147">
        <v>0</v>
      </c>
      <c r="Y216" s="147">
        <f>X216*K216</f>
        <v>0</v>
      </c>
      <c r="Z216" s="147">
        <v>0</v>
      </c>
      <c r="AA216" s="148">
        <f>Z216*K216</f>
        <v>0</v>
      </c>
      <c r="AR216" s="20" t="s">
        <v>135</v>
      </c>
      <c r="AT216" s="20" t="s">
        <v>131</v>
      </c>
      <c r="AU216" s="20" t="s">
        <v>95</v>
      </c>
      <c r="AY216" s="20" t="s">
        <v>130</v>
      </c>
      <c r="BE216" s="149">
        <f>IF(U216="základní",N216,0)</f>
        <v>0</v>
      </c>
      <c r="BF216" s="149">
        <f>IF(U216="snížená",N216,0)</f>
        <v>0</v>
      </c>
      <c r="BG216" s="149">
        <f>IF(U216="zákl. přenesená",N216,0)</f>
        <v>0</v>
      </c>
      <c r="BH216" s="149">
        <f>IF(U216="sníž. přenesená",N216,0)</f>
        <v>0</v>
      </c>
      <c r="BI216" s="149">
        <f>IF(U216="nulová",N216,0)</f>
        <v>0</v>
      </c>
      <c r="BJ216" s="20" t="s">
        <v>80</v>
      </c>
      <c r="BK216" s="149">
        <f>ROUND(L216*K216,2)</f>
        <v>0</v>
      </c>
      <c r="BL216" s="20" t="s">
        <v>135</v>
      </c>
      <c r="BM216" s="20" t="s">
        <v>402</v>
      </c>
    </row>
    <row r="217" spans="2:65" s="1" customFormat="1" ht="22.5" customHeight="1">
      <c r="B217" s="34"/>
      <c r="C217" s="35"/>
      <c r="D217" s="35"/>
      <c r="E217" s="35"/>
      <c r="F217" s="283" t="s">
        <v>615</v>
      </c>
      <c r="G217" s="284"/>
      <c r="H217" s="284"/>
      <c r="I217" s="284"/>
      <c r="J217" s="35"/>
      <c r="K217" s="35"/>
      <c r="L217" s="35"/>
      <c r="M217" s="35"/>
      <c r="N217" s="35"/>
      <c r="O217" s="35"/>
      <c r="P217" s="35"/>
      <c r="Q217" s="35"/>
      <c r="R217" s="36"/>
      <c r="T217" s="173"/>
      <c r="U217" s="35"/>
      <c r="V217" s="35"/>
      <c r="W217" s="35"/>
      <c r="X217" s="35"/>
      <c r="Y217" s="35"/>
      <c r="Z217" s="35"/>
      <c r="AA217" s="73"/>
      <c r="AT217" s="20" t="s">
        <v>481</v>
      </c>
      <c r="AU217" s="20" t="s">
        <v>95</v>
      </c>
    </row>
    <row r="218" spans="2:65" s="1" customFormat="1" ht="22.5" customHeight="1">
      <c r="B218" s="140"/>
      <c r="C218" s="141" t="s">
        <v>372</v>
      </c>
      <c r="D218" s="141" t="s">
        <v>131</v>
      </c>
      <c r="E218" s="142" t="s">
        <v>616</v>
      </c>
      <c r="F218" s="260" t="s">
        <v>486</v>
      </c>
      <c r="G218" s="260"/>
      <c r="H218" s="260"/>
      <c r="I218" s="260"/>
      <c r="J218" s="143" t="s">
        <v>424</v>
      </c>
      <c r="K218" s="144">
        <v>1</v>
      </c>
      <c r="L218" s="261">
        <v>0</v>
      </c>
      <c r="M218" s="261"/>
      <c r="N218" s="280">
        <f>ROUND(L218*K218,2)</f>
        <v>0</v>
      </c>
      <c r="O218" s="280"/>
      <c r="P218" s="280"/>
      <c r="Q218" s="280"/>
      <c r="R218" s="145"/>
      <c r="T218" s="146" t="s">
        <v>5</v>
      </c>
      <c r="U218" s="43" t="s">
        <v>39</v>
      </c>
      <c r="V218" s="147">
        <v>0</v>
      </c>
      <c r="W218" s="147">
        <f>V218*K218</f>
        <v>0</v>
      </c>
      <c r="X218" s="147">
        <v>0</v>
      </c>
      <c r="Y218" s="147">
        <f>X218*K218</f>
        <v>0</v>
      </c>
      <c r="Z218" s="147">
        <v>0</v>
      </c>
      <c r="AA218" s="148">
        <f>Z218*K218</f>
        <v>0</v>
      </c>
      <c r="AR218" s="20" t="s">
        <v>135</v>
      </c>
      <c r="AT218" s="20" t="s">
        <v>131</v>
      </c>
      <c r="AU218" s="20" t="s">
        <v>95</v>
      </c>
      <c r="AY218" s="20" t="s">
        <v>130</v>
      </c>
      <c r="BE218" s="149">
        <f>IF(U218="základní",N218,0)</f>
        <v>0</v>
      </c>
      <c r="BF218" s="149">
        <f>IF(U218="snížená",N218,0)</f>
        <v>0</v>
      </c>
      <c r="BG218" s="149">
        <f>IF(U218="zákl. přenesená",N218,0)</f>
        <v>0</v>
      </c>
      <c r="BH218" s="149">
        <f>IF(U218="sníž. přenesená",N218,0)</f>
        <v>0</v>
      </c>
      <c r="BI218" s="149">
        <f>IF(U218="nulová",N218,0)</f>
        <v>0</v>
      </c>
      <c r="BJ218" s="20" t="s">
        <v>80</v>
      </c>
      <c r="BK218" s="149">
        <f>ROUND(L218*K218,2)</f>
        <v>0</v>
      </c>
      <c r="BL218" s="20" t="s">
        <v>135</v>
      </c>
      <c r="BM218" s="20" t="s">
        <v>405</v>
      </c>
    </row>
    <row r="219" spans="2:65" s="1" customFormat="1" ht="22.5" customHeight="1">
      <c r="B219" s="34"/>
      <c r="C219" s="35"/>
      <c r="D219" s="35"/>
      <c r="E219" s="35"/>
      <c r="F219" s="283" t="s">
        <v>617</v>
      </c>
      <c r="G219" s="284"/>
      <c r="H219" s="284"/>
      <c r="I219" s="284"/>
      <c r="J219" s="35"/>
      <c r="K219" s="35"/>
      <c r="L219" s="35"/>
      <c r="M219" s="35"/>
      <c r="N219" s="35"/>
      <c r="O219" s="35"/>
      <c r="P219" s="35"/>
      <c r="Q219" s="35"/>
      <c r="R219" s="36"/>
      <c r="T219" s="173"/>
      <c r="U219" s="35"/>
      <c r="V219" s="35"/>
      <c r="W219" s="35"/>
      <c r="X219" s="35"/>
      <c r="Y219" s="35"/>
      <c r="Z219" s="35"/>
      <c r="AA219" s="73"/>
      <c r="AT219" s="20" t="s">
        <v>481</v>
      </c>
      <c r="AU219" s="20" t="s">
        <v>95</v>
      </c>
    </row>
    <row r="220" spans="2:65" s="1" customFormat="1" ht="31.5" customHeight="1">
      <c r="B220" s="140"/>
      <c r="C220" s="141" t="s">
        <v>285</v>
      </c>
      <c r="D220" s="141" t="s">
        <v>131</v>
      </c>
      <c r="E220" s="142" t="s">
        <v>618</v>
      </c>
      <c r="F220" s="260" t="s">
        <v>520</v>
      </c>
      <c r="G220" s="260"/>
      <c r="H220" s="260"/>
      <c r="I220" s="260"/>
      <c r="J220" s="143" t="s">
        <v>424</v>
      </c>
      <c r="K220" s="144">
        <v>1</v>
      </c>
      <c r="L220" s="261">
        <v>0</v>
      </c>
      <c r="M220" s="261"/>
      <c r="N220" s="280">
        <f>ROUND(L220*K220,2)</f>
        <v>0</v>
      </c>
      <c r="O220" s="280"/>
      <c r="P220" s="280"/>
      <c r="Q220" s="280"/>
      <c r="R220" s="145"/>
      <c r="T220" s="146" t="s">
        <v>5</v>
      </c>
      <c r="U220" s="43" t="s">
        <v>39</v>
      </c>
      <c r="V220" s="147">
        <v>0</v>
      </c>
      <c r="W220" s="147">
        <f>V220*K220</f>
        <v>0</v>
      </c>
      <c r="X220" s="147">
        <v>0</v>
      </c>
      <c r="Y220" s="147">
        <f>X220*K220</f>
        <v>0</v>
      </c>
      <c r="Z220" s="147">
        <v>0</v>
      </c>
      <c r="AA220" s="148">
        <f>Z220*K220</f>
        <v>0</v>
      </c>
      <c r="AR220" s="20" t="s">
        <v>135</v>
      </c>
      <c r="AT220" s="20" t="s">
        <v>131</v>
      </c>
      <c r="AU220" s="20" t="s">
        <v>95</v>
      </c>
      <c r="AY220" s="20" t="s">
        <v>130</v>
      </c>
      <c r="BE220" s="149">
        <f>IF(U220="základní",N220,0)</f>
        <v>0</v>
      </c>
      <c r="BF220" s="149">
        <f>IF(U220="snížená",N220,0)</f>
        <v>0</v>
      </c>
      <c r="BG220" s="149">
        <f>IF(U220="zákl. přenesená",N220,0)</f>
        <v>0</v>
      </c>
      <c r="BH220" s="149">
        <f>IF(U220="sníž. přenesená",N220,0)</f>
        <v>0</v>
      </c>
      <c r="BI220" s="149">
        <f>IF(U220="nulová",N220,0)</f>
        <v>0</v>
      </c>
      <c r="BJ220" s="20" t="s">
        <v>80</v>
      </c>
      <c r="BK220" s="149">
        <f>ROUND(L220*K220,2)</f>
        <v>0</v>
      </c>
      <c r="BL220" s="20" t="s">
        <v>135</v>
      </c>
      <c r="BM220" s="20" t="s">
        <v>409</v>
      </c>
    </row>
    <row r="221" spans="2:65" s="1" customFormat="1" ht="22.5" customHeight="1">
      <c r="B221" s="34"/>
      <c r="C221" s="35"/>
      <c r="D221" s="35"/>
      <c r="E221" s="35"/>
      <c r="F221" s="283" t="s">
        <v>619</v>
      </c>
      <c r="G221" s="284"/>
      <c r="H221" s="284"/>
      <c r="I221" s="284"/>
      <c r="J221" s="35"/>
      <c r="K221" s="35"/>
      <c r="L221" s="35"/>
      <c r="M221" s="35"/>
      <c r="N221" s="35"/>
      <c r="O221" s="35"/>
      <c r="P221" s="35"/>
      <c r="Q221" s="35"/>
      <c r="R221" s="36"/>
      <c r="T221" s="173"/>
      <c r="U221" s="35"/>
      <c r="V221" s="35"/>
      <c r="W221" s="35"/>
      <c r="X221" s="35"/>
      <c r="Y221" s="35"/>
      <c r="Z221" s="35"/>
      <c r="AA221" s="73"/>
      <c r="AT221" s="20" t="s">
        <v>481</v>
      </c>
      <c r="AU221" s="20" t="s">
        <v>95</v>
      </c>
    </row>
    <row r="222" spans="2:65" s="1" customFormat="1" ht="31.5" customHeight="1">
      <c r="B222" s="140"/>
      <c r="C222" s="141" t="s">
        <v>379</v>
      </c>
      <c r="D222" s="141" t="s">
        <v>131</v>
      </c>
      <c r="E222" s="142" t="s">
        <v>620</v>
      </c>
      <c r="F222" s="260" t="s">
        <v>489</v>
      </c>
      <c r="G222" s="260"/>
      <c r="H222" s="260"/>
      <c r="I222" s="260"/>
      <c r="J222" s="143" t="s">
        <v>424</v>
      </c>
      <c r="K222" s="144">
        <v>3</v>
      </c>
      <c r="L222" s="261">
        <v>0</v>
      </c>
      <c r="M222" s="261"/>
      <c r="N222" s="280">
        <f>ROUND(L222*K222,2)</f>
        <v>0</v>
      </c>
      <c r="O222" s="280"/>
      <c r="P222" s="280"/>
      <c r="Q222" s="280"/>
      <c r="R222" s="145"/>
      <c r="T222" s="146" t="s">
        <v>5</v>
      </c>
      <c r="U222" s="43" t="s">
        <v>39</v>
      </c>
      <c r="V222" s="147">
        <v>0</v>
      </c>
      <c r="W222" s="147">
        <f>V222*K222</f>
        <v>0</v>
      </c>
      <c r="X222" s="147">
        <v>0</v>
      </c>
      <c r="Y222" s="147">
        <f>X222*K222</f>
        <v>0</v>
      </c>
      <c r="Z222" s="147">
        <v>0</v>
      </c>
      <c r="AA222" s="148">
        <f>Z222*K222</f>
        <v>0</v>
      </c>
      <c r="AR222" s="20" t="s">
        <v>135</v>
      </c>
      <c r="AT222" s="20" t="s">
        <v>131</v>
      </c>
      <c r="AU222" s="20" t="s">
        <v>95</v>
      </c>
      <c r="AY222" s="20" t="s">
        <v>130</v>
      </c>
      <c r="BE222" s="149">
        <f>IF(U222="základní",N222,0)</f>
        <v>0</v>
      </c>
      <c r="BF222" s="149">
        <f>IF(U222="snížená",N222,0)</f>
        <v>0</v>
      </c>
      <c r="BG222" s="149">
        <f>IF(U222="zákl. přenesená",N222,0)</f>
        <v>0</v>
      </c>
      <c r="BH222" s="149">
        <f>IF(U222="sníž. přenesená",N222,0)</f>
        <v>0</v>
      </c>
      <c r="BI222" s="149">
        <f>IF(U222="nulová",N222,0)</f>
        <v>0</v>
      </c>
      <c r="BJ222" s="20" t="s">
        <v>80</v>
      </c>
      <c r="BK222" s="149">
        <f>ROUND(L222*K222,2)</f>
        <v>0</v>
      </c>
      <c r="BL222" s="20" t="s">
        <v>135</v>
      </c>
      <c r="BM222" s="20" t="s">
        <v>412</v>
      </c>
    </row>
    <row r="223" spans="2:65" s="1" customFormat="1" ht="22.5" customHeight="1">
      <c r="B223" s="34"/>
      <c r="C223" s="35"/>
      <c r="D223" s="35"/>
      <c r="E223" s="35"/>
      <c r="F223" s="283" t="s">
        <v>621</v>
      </c>
      <c r="G223" s="284"/>
      <c r="H223" s="284"/>
      <c r="I223" s="284"/>
      <c r="J223" s="35"/>
      <c r="K223" s="35"/>
      <c r="L223" s="35"/>
      <c r="M223" s="35"/>
      <c r="N223" s="35"/>
      <c r="O223" s="35"/>
      <c r="P223" s="35"/>
      <c r="Q223" s="35"/>
      <c r="R223" s="36"/>
      <c r="T223" s="173"/>
      <c r="U223" s="35"/>
      <c r="V223" s="35"/>
      <c r="W223" s="35"/>
      <c r="X223" s="35"/>
      <c r="Y223" s="35"/>
      <c r="Z223" s="35"/>
      <c r="AA223" s="73"/>
      <c r="AT223" s="20" t="s">
        <v>481</v>
      </c>
      <c r="AU223" s="20" t="s">
        <v>95</v>
      </c>
    </row>
    <row r="224" spans="2:65" s="1" customFormat="1" ht="31.5" customHeight="1">
      <c r="B224" s="140"/>
      <c r="C224" s="141" t="s">
        <v>288</v>
      </c>
      <c r="D224" s="141" t="s">
        <v>131</v>
      </c>
      <c r="E224" s="142" t="s">
        <v>622</v>
      </c>
      <c r="F224" s="260" t="s">
        <v>492</v>
      </c>
      <c r="G224" s="260"/>
      <c r="H224" s="260"/>
      <c r="I224" s="260"/>
      <c r="J224" s="143" t="s">
        <v>493</v>
      </c>
      <c r="K224" s="144">
        <v>2</v>
      </c>
      <c r="L224" s="261">
        <v>0</v>
      </c>
      <c r="M224" s="261"/>
      <c r="N224" s="280">
        <f>ROUND(L224*K224,2)</f>
        <v>0</v>
      </c>
      <c r="O224" s="280"/>
      <c r="P224" s="280"/>
      <c r="Q224" s="280"/>
      <c r="R224" s="145"/>
      <c r="T224" s="146" t="s">
        <v>5</v>
      </c>
      <c r="U224" s="43" t="s">
        <v>39</v>
      </c>
      <c r="V224" s="147">
        <v>0</v>
      </c>
      <c r="W224" s="147">
        <f>V224*K224</f>
        <v>0</v>
      </c>
      <c r="X224" s="147">
        <v>0</v>
      </c>
      <c r="Y224" s="147">
        <f>X224*K224</f>
        <v>0</v>
      </c>
      <c r="Z224" s="147">
        <v>0</v>
      </c>
      <c r="AA224" s="148">
        <f>Z224*K224</f>
        <v>0</v>
      </c>
      <c r="AR224" s="20" t="s">
        <v>135</v>
      </c>
      <c r="AT224" s="20" t="s">
        <v>131</v>
      </c>
      <c r="AU224" s="20" t="s">
        <v>95</v>
      </c>
      <c r="AY224" s="20" t="s">
        <v>130</v>
      </c>
      <c r="BE224" s="149">
        <f>IF(U224="základní",N224,0)</f>
        <v>0</v>
      </c>
      <c r="BF224" s="149">
        <f>IF(U224="snížená",N224,0)</f>
        <v>0</v>
      </c>
      <c r="BG224" s="149">
        <f>IF(U224="zákl. přenesená",N224,0)</f>
        <v>0</v>
      </c>
      <c r="BH224" s="149">
        <f>IF(U224="sníž. přenesená",N224,0)</f>
        <v>0</v>
      </c>
      <c r="BI224" s="149">
        <f>IF(U224="nulová",N224,0)</f>
        <v>0</v>
      </c>
      <c r="BJ224" s="20" t="s">
        <v>80</v>
      </c>
      <c r="BK224" s="149">
        <f>ROUND(L224*K224,2)</f>
        <v>0</v>
      </c>
      <c r="BL224" s="20" t="s">
        <v>135</v>
      </c>
      <c r="BM224" s="20" t="s">
        <v>416</v>
      </c>
    </row>
    <row r="225" spans="2:65" s="1" customFormat="1" ht="22.5" customHeight="1">
      <c r="B225" s="34"/>
      <c r="C225" s="35"/>
      <c r="D225" s="35"/>
      <c r="E225" s="35"/>
      <c r="F225" s="283" t="s">
        <v>623</v>
      </c>
      <c r="G225" s="284"/>
      <c r="H225" s="284"/>
      <c r="I225" s="284"/>
      <c r="J225" s="35"/>
      <c r="K225" s="35"/>
      <c r="L225" s="35"/>
      <c r="M225" s="35"/>
      <c r="N225" s="35"/>
      <c r="O225" s="35"/>
      <c r="P225" s="35"/>
      <c r="Q225" s="35"/>
      <c r="R225" s="36"/>
      <c r="T225" s="173"/>
      <c r="U225" s="35"/>
      <c r="V225" s="35"/>
      <c r="W225" s="35"/>
      <c r="X225" s="35"/>
      <c r="Y225" s="35"/>
      <c r="Z225" s="35"/>
      <c r="AA225" s="73"/>
      <c r="AT225" s="20" t="s">
        <v>481</v>
      </c>
      <c r="AU225" s="20" t="s">
        <v>95</v>
      </c>
    </row>
    <row r="226" spans="2:65" s="1" customFormat="1" ht="31.5" customHeight="1">
      <c r="B226" s="140"/>
      <c r="C226" s="141" t="s">
        <v>386</v>
      </c>
      <c r="D226" s="141" t="s">
        <v>131</v>
      </c>
      <c r="E226" s="142" t="s">
        <v>624</v>
      </c>
      <c r="F226" s="260" t="s">
        <v>525</v>
      </c>
      <c r="G226" s="260"/>
      <c r="H226" s="260"/>
      <c r="I226" s="260"/>
      <c r="J226" s="143" t="s">
        <v>493</v>
      </c>
      <c r="K226" s="144">
        <v>8</v>
      </c>
      <c r="L226" s="261">
        <v>0</v>
      </c>
      <c r="M226" s="261"/>
      <c r="N226" s="280">
        <f>ROUND(L226*K226,2)</f>
        <v>0</v>
      </c>
      <c r="O226" s="280"/>
      <c r="P226" s="280"/>
      <c r="Q226" s="280"/>
      <c r="R226" s="145"/>
      <c r="T226" s="146" t="s">
        <v>5</v>
      </c>
      <c r="U226" s="43" t="s">
        <v>39</v>
      </c>
      <c r="V226" s="147">
        <v>0</v>
      </c>
      <c r="W226" s="147">
        <f>V226*K226</f>
        <v>0</v>
      </c>
      <c r="X226" s="147">
        <v>0</v>
      </c>
      <c r="Y226" s="147">
        <f>X226*K226</f>
        <v>0</v>
      </c>
      <c r="Z226" s="147">
        <v>0</v>
      </c>
      <c r="AA226" s="148">
        <f>Z226*K226</f>
        <v>0</v>
      </c>
      <c r="AR226" s="20" t="s">
        <v>135</v>
      </c>
      <c r="AT226" s="20" t="s">
        <v>131</v>
      </c>
      <c r="AU226" s="20" t="s">
        <v>95</v>
      </c>
      <c r="AY226" s="20" t="s">
        <v>130</v>
      </c>
      <c r="BE226" s="149">
        <f>IF(U226="základní",N226,0)</f>
        <v>0</v>
      </c>
      <c r="BF226" s="149">
        <f>IF(U226="snížená",N226,0)</f>
        <v>0</v>
      </c>
      <c r="BG226" s="149">
        <f>IF(U226="zákl. přenesená",N226,0)</f>
        <v>0</v>
      </c>
      <c r="BH226" s="149">
        <f>IF(U226="sníž. přenesená",N226,0)</f>
        <v>0</v>
      </c>
      <c r="BI226" s="149">
        <f>IF(U226="nulová",N226,0)</f>
        <v>0</v>
      </c>
      <c r="BJ226" s="20" t="s">
        <v>80</v>
      </c>
      <c r="BK226" s="149">
        <f>ROUND(L226*K226,2)</f>
        <v>0</v>
      </c>
      <c r="BL226" s="20" t="s">
        <v>135</v>
      </c>
      <c r="BM226" s="20" t="s">
        <v>420</v>
      </c>
    </row>
    <row r="227" spans="2:65" s="1" customFormat="1" ht="44.25" customHeight="1">
      <c r="B227" s="140"/>
      <c r="C227" s="141" t="s">
        <v>291</v>
      </c>
      <c r="D227" s="141" t="s">
        <v>131</v>
      </c>
      <c r="E227" s="142" t="s">
        <v>625</v>
      </c>
      <c r="F227" s="260" t="s">
        <v>509</v>
      </c>
      <c r="G227" s="260"/>
      <c r="H227" s="260"/>
      <c r="I227" s="260"/>
      <c r="J227" s="143" t="s">
        <v>181</v>
      </c>
      <c r="K227" s="144">
        <v>1</v>
      </c>
      <c r="L227" s="261">
        <v>0</v>
      </c>
      <c r="M227" s="261"/>
      <c r="N227" s="280">
        <f>ROUND(L227*K227,2)</f>
        <v>0</v>
      </c>
      <c r="O227" s="280"/>
      <c r="P227" s="280"/>
      <c r="Q227" s="280"/>
      <c r="R227" s="145"/>
      <c r="T227" s="146" t="s">
        <v>5</v>
      </c>
      <c r="U227" s="43" t="s">
        <v>39</v>
      </c>
      <c r="V227" s="147">
        <v>0</v>
      </c>
      <c r="W227" s="147">
        <f>V227*K227</f>
        <v>0</v>
      </c>
      <c r="X227" s="147">
        <v>0</v>
      </c>
      <c r="Y227" s="147">
        <f>X227*K227</f>
        <v>0</v>
      </c>
      <c r="Z227" s="147">
        <v>0</v>
      </c>
      <c r="AA227" s="148">
        <f>Z227*K227</f>
        <v>0</v>
      </c>
      <c r="AR227" s="20" t="s">
        <v>135</v>
      </c>
      <c r="AT227" s="20" t="s">
        <v>131</v>
      </c>
      <c r="AU227" s="20" t="s">
        <v>95</v>
      </c>
      <c r="AY227" s="20" t="s">
        <v>130</v>
      </c>
      <c r="BE227" s="149">
        <f>IF(U227="základní",N227,0)</f>
        <v>0</v>
      </c>
      <c r="BF227" s="149">
        <f>IF(U227="snížená",N227,0)</f>
        <v>0</v>
      </c>
      <c r="BG227" s="149">
        <f>IF(U227="zákl. přenesená",N227,0)</f>
        <v>0</v>
      </c>
      <c r="BH227" s="149">
        <f>IF(U227="sníž. přenesená",N227,0)</f>
        <v>0</v>
      </c>
      <c r="BI227" s="149">
        <f>IF(U227="nulová",N227,0)</f>
        <v>0</v>
      </c>
      <c r="BJ227" s="20" t="s">
        <v>80</v>
      </c>
      <c r="BK227" s="149">
        <f>ROUND(L227*K227,2)</f>
        <v>0</v>
      </c>
      <c r="BL227" s="20" t="s">
        <v>135</v>
      </c>
      <c r="BM227" s="20" t="s">
        <v>425</v>
      </c>
    </row>
    <row r="228" spans="2:65" s="9" customFormat="1" ht="37.35" customHeight="1">
      <c r="B228" s="129"/>
      <c r="C228" s="130"/>
      <c r="D228" s="131" t="s">
        <v>113</v>
      </c>
      <c r="E228" s="131"/>
      <c r="F228" s="131"/>
      <c r="G228" s="131"/>
      <c r="H228" s="131"/>
      <c r="I228" s="131"/>
      <c r="J228" s="131"/>
      <c r="K228" s="131"/>
      <c r="L228" s="131"/>
      <c r="M228" s="131"/>
      <c r="N228" s="276">
        <f>BK228</f>
        <v>0</v>
      </c>
      <c r="O228" s="277"/>
      <c r="P228" s="277"/>
      <c r="Q228" s="277"/>
      <c r="R228" s="132"/>
      <c r="T228" s="133"/>
      <c r="U228" s="130"/>
      <c r="V228" s="130"/>
      <c r="W228" s="134">
        <f>W229</f>
        <v>0</v>
      </c>
      <c r="X228" s="130"/>
      <c r="Y228" s="134">
        <f>Y229</f>
        <v>0</v>
      </c>
      <c r="Z228" s="130"/>
      <c r="AA228" s="135">
        <f>AA229</f>
        <v>0</v>
      </c>
      <c r="AR228" s="136" t="s">
        <v>80</v>
      </c>
      <c r="AT228" s="137" t="s">
        <v>73</v>
      </c>
      <c r="AU228" s="137" t="s">
        <v>74</v>
      </c>
      <c r="AY228" s="136" t="s">
        <v>130</v>
      </c>
      <c r="BK228" s="138">
        <f>BK229</f>
        <v>0</v>
      </c>
    </row>
    <row r="229" spans="2:65" s="9" customFormat="1" ht="19.899999999999999" customHeight="1">
      <c r="B229" s="129"/>
      <c r="C229" s="130"/>
      <c r="D229" s="139" t="s">
        <v>114</v>
      </c>
      <c r="E229" s="139"/>
      <c r="F229" s="139"/>
      <c r="G229" s="139"/>
      <c r="H229" s="139"/>
      <c r="I229" s="139"/>
      <c r="J229" s="139"/>
      <c r="K229" s="139"/>
      <c r="L229" s="139"/>
      <c r="M229" s="139"/>
      <c r="N229" s="258">
        <f>BK229</f>
        <v>0</v>
      </c>
      <c r="O229" s="259"/>
      <c r="P229" s="259"/>
      <c r="Q229" s="259"/>
      <c r="R229" s="132"/>
      <c r="T229" s="133"/>
      <c r="U229" s="130"/>
      <c r="V229" s="130"/>
      <c r="W229" s="134">
        <f>SUM(W230:W251)</f>
        <v>0</v>
      </c>
      <c r="X229" s="130"/>
      <c r="Y229" s="134">
        <f>SUM(Y230:Y251)</f>
        <v>0</v>
      </c>
      <c r="Z229" s="130"/>
      <c r="AA229" s="135">
        <f>SUM(AA230:AA251)</f>
        <v>0</v>
      </c>
      <c r="AR229" s="136" t="s">
        <v>80</v>
      </c>
      <c r="AT229" s="137" t="s">
        <v>73</v>
      </c>
      <c r="AU229" s="137" t="s">
        <v>80</v>
      </c>
      <c r="AY229" s="136" t="s">
        <v>130</v>
      </c>
      <c r="BK229" s="138">
        <f>SUM(BK230:BK251)</f>
        <v>0</v>
      </c>
    </row>
    <row r="230" spans="2:65" s="1" customFormat="1" ht="31.5" customHeight="1">
      <c r="B230" s="140"/>
      <c r="C230" s="141" t="s">
        <v>165</v>
      </c>
      <c r="D230" s="141" t="s">
        <v>131</v>
      </c>
      <c r="E230" s="142" t="s">
        <v>626</v>
      </c>
      <c r="F230" s="260" t="s">
        <v>627</v>
      </c>
      <c r="G230" s="260"/>
      <c r="H230" s="260"/>
      <c r="I230" s="260"/>
      <c r="J230" s="143" t="s">
        <v>424</v>
      </c>
      <c r="K230" s="144">
        <v>7</v>
      </c>
      <c r="L230" s="261">
        <v>0</v>
      </c>
      <c r="M230" s="261"/>
      <c r="N230" s="280">
        <f t="shared" ref="N230:N235" si="20">ROUND(L230*K230,2)</f>
        <v>0</v>
      </c>
      <c r="O230" s="280"/>
      <c r="P230" s="280"/>
      <c r="Q230" s="280"/>
      <c r="R230" s="145"/>
      <c r="T230" s="146" t="s">
        <v>5</v>
      </c>
      <c r="U230" s="43" t="s">
        <v>39</v>
      </c>
      <c r="V230" s="147">
        <v>0</v>
      </c>
      <c r="W230" s="147">
        <f t="shared" ref="W230:W235" si="21">V230*K230</f>
        <v>0</v>
      </c>
      <c r="X230" s="147">
        <v>0</v>
      </c>
      <c r="Y230" s="147">
        <f t="shared" ref="Y230:Y235" si="22">X230*K230</f>
        <v>0</v>
      </c>
      <c r="Z230" s="147">
        <v>0</v>
      </c>
      <c r="AA230" s="148">
        <f t="shared" ref="AA230:AA235" si="23">Z230*K230</f>
        <v>0</v>
      </c>
      <c r="AR230" s="20" t="s">
        <v>135</v>
      </c>
      <c r="AT230" s="20" t="s">
        <v>131</v>
      </c>
      <c r="AU230" s="20" t="s">
        <v>95</v>
      </c>
      <c r="AY230" s="20" t="s">
        <v>130</v>
      </c>
      <c r="BE230" s="149">
        <f t="shared" ref="BE230:BE235" si="24">IF(U230="základní",N230,0)</f>
        <v>0</v>
      </c>
      <c r="BF230" s="149">
        <f t="shared" ref="BF230:BF235" si="25">IF(U230="snížená",N230,0)</f>
        <v>0</v>
      </c>
      <c r="BG230" s="149">
        <f t="shared" ref="BG230:BG235" si="26">IF(U230="zákl. přenesená",N230,0)</f>
        <v>0</v>
      </c>
      <c r="BH230" s="149">
        <f t="shared" ref="BH230:BH235" si="27">IF(U230="sníž. přenesená",N230,0)</f>
        <v>0</v>
      </c>
      <c r="BI230" s="149">
        <f t="shared" ref="BI230:BI235" si="28">IF(U230="nulová",N230,0)</f>
        <v>0</v>
      </c>
      <c r="BJ230" s="20" t="s">
        <v>80</v>
      </c>
      <c r="BK230" s="149">
        <f t="shared" ref="BK230:BK235" si="29">ROUND(L230*K230,2)</f>
        <v>0</v>
      </c>
      <c r="BL230" s="20" t="s">
        <v>135</v>
      </c>
      <c r="BM230" s="20" t="s">
        <v>428</v>
      </c>
    </row>
    <row r="231" spans="2:65" s="1" customFormat="1" ht="69.75" customHeight="1">
      <c r="B231" s="140"/>
      <c r="C231" s="141" t="s">
        <v>399</v>
      </c>
      <c r="D231" s="141" t="s">
        <v>131</v>
      </c>
      <c r="E231" s="142" t="s">
        <v>628</v>
      </c>
      <c r="F231" s="260" t="s">
        <v>629</v>
      </c>
      <c r="G231" s="260"/>
      <c r="H231" s="260"/>
      <c r="I231" s="260"/>
      <c r="J231" s="143" t="s">
        <v>630</v>
      </c>
      <c r="K231" s="144">
        <v>20</v>
      </c>
      <c r="L231" s="261">
        <v>0</v>
      </c>
      <c r="M231" s="261"/>
      <c r="N231" s="280">
        <f t="shared" si="20"/>
        <v>0</v>
      </c>
      <c r="O231" s="280"/>
      <c r="P231" s="280"/>
      <c r="Q231" s="280"/>
      <c r="R231" s="145"/>
      <c r="T231" s="146" t="s">
        <v>5</v>
      </c>
      <c r="U231" s="43" t="s">
        <v>39</v>
      </c>
      <c r="V231" s="147">
        <v>0</v>
      </c>
      <c r="W231" s="147">
        <f t="shared" si="21"/>
        <v>0</v>
      </c>
      <c r="X231" s="147">
        <v>0</v>
      </c>
      <c r="Y231" s="147">
        <f t="shared" si="22"/>
        <v>0</v>
      </c>
      <c r="Z231" s="147">
        <v>0</v>
      </c>
      <c r="AA231" s="148">
        <f t="shared" si="23"/>
        <v>0</v>
      </c>
      <c r="AR231" s="20" t="s">
        <v>135</v>
      </c>
      <c r="AT231" s="20" t="s">
        <v>131</v>
      </c>
      <c r="AU231" s="20" t="s">
        <v>95</v>
      </c>
      <c r="AY231" s="20" t="s">
        <v>130</v>
      </c>
      <c r="BE231" s="149">
        <f t="shared" si="24"/>
        <v>0</v>
      </c>
      <c r="BF231" s="149">
        <f t="shared" si="25"/>
        <v>0</v>
      </c>
      <c r="BG231" s="149">
        <f t="shared" si="26"/>
        <v>0</v>
      </c>
      <c r="BH231" s="149">
        <f t="shared" si="27"/>
        <v>0</v>
      </c>
      <c r="BI231" s="149">
        <f t="shared" si="28"/>
        <v>0</v>
      </c>
      <c r="BJ231" s="20" t="s">
        <v>80</v>
      </c>
      <c r="BK231" s="149">
        <f t="shared" si="29"/>
        <v>0</v>
      </c>
      <c r="BL231" s="20" t="s">
        <v>135</v>
      </c>
      <c r="BM231" s="20" t="s">
        <v>432</v>
      </c>
    </row>
    <row r="232" spans="2:65" s="1" customFormat="1" ht="31.5" customHeight="1">
      <c r="B232" s="140"/>
      <c r="C232" s="141" t="s">
        <v>298</v>
      </c>
      <c r="D232" s="141" t="s">
        <v>131</v>
      </c>
      <c r="E232" s="142" t="s">
        <v>631</v>
      </c>
      <c r="F232" s="260" t="s">
        <v>632</v>
      </c>
      <c r="G232" s="260"/>
      <c r="H232" s="260"/>
      <c r="I232" s="260"/>
      <c r="J232" s="143" t="s">
        <v>630</v>
      </c>
      <c r="K232" s="144">
        <v>72</v>
      </c>
      <c r="L232" s="261">
        <v>0</v>
      </c>
      <c r="M232" s="261"/>
      <c r="N232" s="280">
        <f t="shared" si="20"/>
        <v>0</v>
      </c>
      <c r="O232" s="280"/>
      <c r="P232" s="280"/>
      <c r="Q232" s="280"/>
      <c r="R232" s="145"/>
      <c r="T232" s="146" t="s">
        <v>5</v>
      </c>
      <c r="U232" s="43" t="s">
        <v>39</v>
      </c>
      <c r="V232" s="147">
        <v>0</v>
      </c>
      <c r="W232" s="147">
        <f t="shared" si="21"/>
        <v>0</v>
      </c>
      <c r="X232" s="147">
        <v>0</v>
      </c>
      <c r="Y232" s="147">
        <f t="shared" si="22"/>
        <v>0</v>
      </c>
      <c r="Z232" s="147">
        <v>0</v>
      </c>
      <c r="AA232" s="148">
        <f t="shared" si="23"/>
        <v>0</v>
      </c>
      <c r="AR232" s="20" t="s">
        <v>135</v>
      </c>
      <c r="AT232" s="20" t="s">
        <v>131</v>
      </c>
      <c r="AU232" s="20" t="s">
        <v>95</v>
      </c>
      <c r="AY232" s="20" t="s">
        <v>130</v>
      </c>
      <c r="BE232" s="149">
        <f t="shared" si="24"/>
        <v>0</v>
      </c>
      <c r="BF232" s="149">
        <f t="shared" si="25"/>
        <v>0</v>
      </c>
      <c r="BG232" s="149">
        <f t="shared" si="26"/>
        <v>0</v>
      </c>
      <c r="BH232" s="149">
        <f t="shared" si="27"/>
        <v>0</v>
      </c>
      <c r="BI232" s="149">
        <f t="shared" si="28"/>
        <v>0</v>
      </c>
      <c r="BJ232" s="20" t="s">
        <v>80</v>
      </c>
      <c r="BK232" s="149">
        <f t="shared" si="29"/>
        <v>0</v>
      </c>
      <c r="BL232" s="20" t="s">
        <v>135</v>
      </c>
      <c r="BM232" s="20" t="s">
        <v>435</v>
      </c>
    </row>
    <row r="233" spans="2:65" s="1" customFormat="1" ht="31.5" customHeight="1">
      <c r="B233" s="140"/>
      <c r="C233" s="141" t="s">
        <v>413</v>
      </c>
      <c r="D233" s="141" t="s">
        <v>131</v>
      </c>
      <c r="E233" s="142" t="s">
        <v>633</v>
      </c>
      <c r="F233" s="260" t="s">
        <v>634</v>
      </c>
      <c r="G233" s="260"/>
      <c r="H233" s="260"/>
      <c r="I233" s="260"/>
      <c r="J233" s="143" t="s">
        <v>630</v>
      </c>
      <c r="K233" s="144">
        <v>16</v>
      </c>
      <c r="L233" s="261">
        <v>0</v>
      </c>
      <c r="M233" s="261"/>
      <c r="N233" s="280">
        <f t="shared" si="20"/>
        <v>0</v>
      </c>
      <c r="O233" s="280"/>
      <c r="P233" s="280"/>
      <c r="Q233" s="280"/>
      <c r="R233" s="145"/>
      <c r="T233" s="146" t="s">
        <v>5</v>
      </c>
      <c r="U233" s="43" t="s">
        <v>39</v>
      </c>
      <c r="V233" s="147">
        <v>0</v>
      </c>
      <c r="W233" s="147">
        <f t="shared" si="21"/>
        <v>0</v>
      </c>
      <c r="X233" s="147">
        <v>0</v>
      </c>
      <c r="Y233" s="147">
        <f t="shared" si="22"/>
        <v>0</v>
      </c>
      <c r="Z233" s="147">
        <v>0</v>
      </c>
      <c r="AA233" s="148">
        <f t="shared" si="23"/>
        <v>0</v>
      </c>
      <c r="AR233" s="20" t="s">
        <v>135</v>
      </c>
      <c r="AT233" s="20" t="s">
        <v>131</v>
      </c>
      <c r="AU233" s="20" t="s">
        <v>95</v>
      </c>
      <c r="AY233" s="20" t="s">
        <v>130</v>
      </c>
      <c r="BE233" s="149">
        <f t="shared" si="24"/>
        <v>0</v>
      </c>
      <c r="BF233" s="149">
        <f t="shared" si="25"/>
        <v>0</v>
      </c>
      <c r="BG233" s="149">
        <f t="shared" si="26"/>
        <v>0</v>
      </c>
      <c r="BH233" s="149">
        <f t="shared" si="27"/>
        <v>0</v>
      </c>
      <c r="BI233" s="149">
        <f t="shared" si="28"/>
        <v>0</v>
      </c>
      <c r="BJ233" s="20" t="s">
        <v>80</v>
      </c>
      <c r="BK233" s="149">
        <f t="shared" si="29"/>
        <v>0</v>
      </c>
      <c r="BL233" s="20" t="s">
        <v>135</v>
      </c>
      <c r="BM233" s="20" t="s">
        <v>438</v>
      </c>
    </row>
    <row r="234" spans="2:65" s="1" customFormat="1" ht="31.5" customHeight="1">
      <c r="B234" s="140"/>
      <c r="C234" s="141" t="s">
        <v>301</v>
      </c>
      <c r="D234" s="141" t="s">
        <v>131</v>
      </c>
      <c r="E234" s="142" t="s">
        <v>443</v>
      </c>
      <c r="F234" s="260" t="s">
        <v>444</v>
      </c>
      <c r="G234" s="260"/>
      <c r="H234" s="260"/>
      <c r="I234" s="260"/>
      <c r="J234" s="143" t="s">
        <v>445</v>
      </c>
      <c r="K234" s="144">
        <v>1</v>
      </c>
      <c r="L234" s="261">
        <v>0</v>
      </c>
      <c r="M234" s="261"/>
      <c r="N234" s="280">
        <f t="shared" si="20"/>
        <v>0</v>
      </c>
      <c r="O234" s="280"/>
      <c r="P234" s="280"/>
      <c r="Q234" s="280"/>
      <c r="R234" s="145"/>
      <c r="T234" s="146" t="s">
        <v>5</v>
      </c>
      <c r="U234" s="43" t="s">
        <v>39</v>
      </c>
      <c r="V234" s="147">
        <v>0</v>
      </c>
      <c r="W234" s="147">
        <f t="shared" si="21"/>
        <v>0</v>
      </c>
      <c r="X234" s="147">
        <v>0</v>
      </c>
      <c r="Y234" s="147">
        <f t="shared" si="22"/>
        <v>0</v>
      </c>
      <c r="Z234" s="147">
        <v>0</v>
      </c>
      <c r="AA234" s="148">
        <f t="shared" si="23"/>
        <v>0</v>
      </c>
      <c r="AR234" s="20" t="s">
        <v>135</v>
      </c>
      <c r="AT234" s="20" t="s">
        <v>131</v>
      </c>
      <c r="AU234" s="20" t="s">
        <v>95</v>
      </c>
      <c r="AY234" s="20" t="s">
        <v>130</v>
      </c>
      <c r="BE234" s="149">
        <f t="shared" si="24"/>
        <v>0</v>
      </c>
      <c r="BF234" s="149">
        <f t="shared" si="25"/>
        <v>0</v>
      </c>
      <c r="BG234" s="149">
        <f t="shared" si="26"/>
        <v>0</v>
      </c>
      <c r="BH234" s="149">
        <f t="shared" si="27"/>
        <v>0</v>
      </c>
      <c r="BI234" s="149">
        <f t="shared" si="28"/>
        <v>0</v>
      </c>
      <c r="BJ234" s="20" t="s">
        <v>80</v>
      </c>
      <c r="BK234" s="149">
        <f t="shared" si="29"/>
        <v>0</v>
      </c>
      <c r="BL234" s="20" t="s">
        <v>135</v>
      </c>
      <c r="BM234" s="20" t="s">
        <v>442</v>
      </c>
    </row>
    <row r="235" spans="2:65" s="1" customFormat="1" ht="22.5" customHeight="1">
      <c r="B235" s="140"/>
      <c r="C235" s="141" t="s">
        <v>312</v>
      </c>
      <c r="D235" s="141" t="s">
        <v>131</v>
      </c>
      <c r="E235" s="142" t="s">
        <v>448</v>
      </c>
      <c r="F235" s="260" t="s">
        <v>449</v>
      </c>
      <c r="G235" s="260"/>
      <c r="H235" s="260"/>
      <c r="I235" s="260"/>
      <c r="J235" s="143" t="s">
        <v>445</v>
      </c>
      <c r="K235" s="144">
        <v>1</v>
      </c>
      <c r="L235" s="261">
        <v>0</v>
      </c>
      <c r="M235" s="261"/>
      <c r="N235" s="280">
        <f t="shared" si="20"/>
        <v>0</v>
      </c>
      <c r="O235" s="280"/>
      <c r="P235" s="280"/>
      <c r="Q235" s="280"/>
      <c r="R235" s="145"/>
      <c r="T235" s="146" t="s">
        <v>5</v>
      </c>
      <c r="U235" s="43" t="s">
        <v>39</v>
      </c>
      <c r="V235" s="147">
        <v>0</v>
      </c>
      <c r="W235" s="147">
        <f t="shared" si="21"/>
        <v>0</v>
      </c>
      <c r="X235" s="147">
        <v>0</v>
      </c>
      <c r="Y235" s="147">
        <f t="shared" si="22"/>
        <v>0</v>
      </c>
      <c r="Z235" s="147">
        <v>0</v>
      </c>
      <c r="AA235" s="148">
        <f t="shared" si="23"/>
        <v>0</v>
      </c>
      <c r="AR235" s="20" t="s">
        <v>135</v>
      </c>
      <c r="AT235" s="20" t="s">
        <v>131</v>
      </c>
      <c r="AU235" s="20" t="s">
        <v>95</v>
      </c>
      <c r="AY235" s="20" t="s">
        <v>130</v>
      </c>
      <c r="BE235" s="149">
        <f t="shared" si="24"/>
        <v>0</v>
      </c>
      <c r="BF235" s="149">
        <f t="shared" si="25"/>
        <v>0</v>
      </c>
      <c r="BG235" s="149">
        <f t="shared" si="26"/>
        <v>0</v>
      </c>
      <c r="BH235" s="149">
        <f t="shared" si="27"/>
        <v>0</v>
      </c>
      <c r="BI235" s="149">
        <f t="shared" si="28"/>
        <v>0</v>
      </c>
      <c r="BJ235" s="20" t="s">
        <v>80</v>
      </c>
      <c r="BK235" s="149">
        <f t="shared" si="29"/>
        <v>0</v>
      </c>
      <c r="BL235" s="20" t="s">
        <v>135</v>
      </c>
      <c r="BM235" s="20" t="s">
        <v>446</v>
      </c>
    </row>
    <row r="236" spans="2:65" s="1" customFormat="1" ht="66" customHeight="1">
      <c r="B236" s="34"/>
      <c r="C236" s="35"/>
      <c r="D236" s="35"/>
      <c r="E236" s="35"/>
      <c r="F236" s="283" t="s">
        <v>635</v>
      </c>
      <c r="G236" s="284"/>
      <c r="H236" s="284"/>
      <c r="I236" s="284"/>
      <c r="J236" s="35"/>
      <c r="K236" s="35"/>
      <c r="L236" s="35"/>
      <c r="M236" s="35"/>
      <c r="N236" s="35"/>
      <c r="O236" s="35"/>
      <c r="P236" s="35"/>
      <c r="Q236" s="35"/>
      <c r="R236" s="36"/>
      <c r="T236" s="173"/>
      <c r="U236" s="35"/>
      <c r="V236" s="35"/>
      <c r="W236" s="35"/>
      <c r="X236" s="35"/>
      <c r="Y236" s="35"/>
      <c r="Z236" s="35"/>
      <c r="AA236" s="73"/>
      <c r="AT236" s="20" t="s">
        <v>481</v>
      </c>
      <c r="AU236" s="20" t="s">
        <v>95</v>
      </c>
    </row>
    <row r="237" spans="2:65" s="1" customFormat="1" ht="44.25" customHeight="1">
      <c r="B237" s="140"/>
      <c r="C237" s="141" t="s">
        <v>421</v>
      </c>
      <c r="D237" s="141" t="s">
        <v>131</v>
      </c>
      <c r="E237" s="142" t="s">
        <v>452</v>
      </c>
      <c r="F237" s="260" t="s">
        <v>453</v>
      </c>
      <c r="G237" s="260"/>
      <c r="H237" s="260"/>
      <c r="I237" s="260"/>
      <c r="J237" s="143" t="s">
        <v>445</v>
      </c>
      <c r="K237" s="144">
        <v>1</v>
      </c>
      <c r="L237" s="261">
        <v>0</v>
      </c>
      <c r="M237" s="261"/>
      <c r="N237" s="280">
        <f>ROUND(L237*K237,2)</f>
        <v>0</v>
      </c>
      <c r="O237" s="280"/>
      <c r="P237" s="280"/>
      <c r="Q237" s="280"/>
      <c r="R237" s="145"/>
      <c r="T237" s="146" t="s">
        <v>5</v>
      </c>
      <c r="U237" s="43" t="s">
        <v>39</v>
      </c>
      <c r="V237" s="147">
        <v>0</v>
      </c>
      <c r="W237" s="147">
        <f>V237*K237</f>
        <v>0</v>
      </c>
      <c r="X237" s="147">
        <v>0</v>
      </c>
      <c r="Y237" s="147">
        <f>X237*K237</f>
        <v>0</v>
      </c>
      <c r="Z237" s="147">
        <v>0</v>
      </c>
      <c r="AA237" s="148">
        <f>Z237*K237</f>
        <v>0</v>
      </c>
      <c r="AR237" s="20" t="s">
        <v>135</v>
      </c>
      <c r="AT237" s="20" t="s">
        <v>131</v>
      </c>
      <c r="AU237" s="20" t="s">
        <v>95</v>
      </c>
      <c r="AY237" s="20" t="s">
        <v>130</v>
      </c>
      <c r="BE237" s="149">
        <f>IF(U237="základní",N237,0)</f>
        <v>0</v>
      </c>
      <c r="BF237" s="149">
        <f>IF(U237="snížená",N237,0)</f>
        <v>0</v>
      </c>
      <c r="BG237" s="149">
        <f>IF(U237="zákl. přenesená",N237,0)</f>
        <v>0</v>
      </c>
      <c r="BH237" s="149">
        <f>IF(U237="sníž. přenesená",N237,0)</f>
        <v>0</v>
      </c>
      <c r="BI237" s="149">
        <f>IF(U237="nulová",N237,0)</f>
        <v>0</v>
      </c>
      <c r="BJ237" s="20" t="s">
        <v>80</v>
      </c>
      <c r="BK237" s="149">
        <f>ROUND(L237*K237,2)</f>
        <v>0</v>
      </c>
      <c r="BL237" s="20" t="s">
        <v>135</v>
      </c>
      <c r="BM237" s="20" t="s">
        <v>450</v>
      </c>
    </row>
    <row r="238" spans="2:65" s="1" customFormat="1" ht="234" customHeight="1">
      <c r="B238" s="34"/>
      <c r="C238" s="35"/>
      <c r="D238" s="35"/>
      <c r="E238" s="35"/>
      <c r="F238" s="283" t="s">
        <v>636</v>
      </c>
      <c r="G238" s="284"/>
      <c r="H238" s="284"/>
      <c r="I238" s="284"/>
      <c r="J238" s="35"/>
      <c r="K238" s="35"/>
      <c r="L238" s="35"/>
      <c r="M238" s="35"/>
      <c r="N238" s="35"/>
      <c r="O238" s="35"/>
      <c r="P238" s="35"/>
      <c r="Q238" s="35"/>
      <c r="R238" s="36"/>
      <c r="T238" s="173"/>
      <c r="U238" s="35"/>
      <c r="V238" s="35"/>
      <c r="W238" s="35"/>
      <c r="X238" s="35"/>
      <c r="Y238" s="35"/>
      <c r="Z238" s="35"/>
      <c r="AA238" s="73"/>
      <c r="AT238" s="20" t="s">
        <v>481</v>
      </c>
      <c r="AU238" s="20" t="s">
        <v>95</v>
      </c>
    </row>
    <row r="239" spans="2:65" s="1" customFormat="1" ht="22.5" customHeight="1">
      <c r="B239" s="140"/>
      <c r="C239" s="141" t="s">
        <v>305</v>
      </c>
      <c r="D239" s="141" t="s">
        <v>131</v>
      </c>
      <c r="E239" s="142" t="s">
        <v>455</v>
      </c>
      <c r="F239" s="260" t="s">
        <v>456</v>
      </c>
      <c r="G239" s="260"/>
      <c r="H239" s="260"/>
      <c r="I239" s="260"/>
      <c r="J239" s="143" t="s">
        <v>445</v>
      </c>
      <c r="K239" s="144">
        <v>1</v>
      </c>
      <c r="L239" s="261">
        <v>0</v>
      </c>
      <c r="M239" s="261"/>
      <c r="N239" s="280">
        <f>ROUND(L239*K239,2)</f>
        <v>0</v>
      </c>
      <c r="O239" s="280"/>
      <c r="P239" s="280"/>
      <c r="Q239" s="280"/>
      <c r="R239" s="145"/>
      <c r="T239" s="146" t="s">
        <v>5</v>
      </c>
      <c r="U239" s="43" t="s">
        <v>39</v>
      </c>
      <c r="V239" s="147">
        <v>0</v>
      </c>
      <c r="W239" s="147">
        <f>V239*K239</f>
        <v>0</v>
      </c>
      <c r="X239" s="147">
        <v>0</v>
      </c>
      <c r="Y239" s="147">
        <f>X239*K239</f>
        <v>0</v>
      </c>
      <c r="Z239" s="147">
        <v>0</v>
      </c>
      <c r="AA239" s="148">
        <f>Z239*K239</f>
        <v>0</v>
      </c>
      <c r="AR239" s="20" t="s">
        <v>135</v>
      </c>
      <c r="AT239" s="20" t="s">
        <v>131</v>
      </c>
      <c r="AU239" s="20" t="s">
        <v>95</v>
      </c>
      <c r="AY239" s="20" t="s">
        <v>130</v>
      </c>
      <c r="BE239" s="149">
        <f>IF(U239="základní",N239,0)</f>
        <v>0</v>
      </c>
      <c r="BF239" s="149">
        <f>IF(U239="snížená",N239,0)</f>
        <v>0</v>
      </c>
      <c r="BG239" s="149">
        <f>IF(U239="zákl. přenesená",N239,0)</f>
        <v>0</v>
      </c>
      <c r="BH239" s="149">
        <f>IF(U239="sníž. přenesená",N239,0)</f>
        <v>0</v>
      </c>
      <c r="BI239" s="149">
        <f>IF(U239="nulová",N239,0)</f>
        <v>0</v>
      </c>
      <c r="BJ239" s="20" t="s">
        <v>80</v>
      </c>
      <c r="BK239" s="149">
        <f>ROUND(L239*K239,2)</f>
        <v>0</v>
      </c>
      <c r="BL239" s="20" t="s">
        <v>135</v>
      </c>
      <c r="BM239" s="20" t="s">
        <v>454</v>
      </c>
    </row>
    <row r="240" spans="2:65" s="1" customFormat="1" ht="246" customHeight="1">
      <c r="B240" s="34"/>
      <c r="C240" s="35"/>
      <c r="D240" s="35"/>
      <c r="E240" s="35"/>
      <c r="F240" s="283" t="s">
        <v>637</v>
      </c>
      <c r="G240" s="284"/>
      <c r="H240" s="284"/>
      <c r="I240" s="284"/>
      <c r="J240" s="35"/>
      <c r="K240" s="35"/>
      <c r="L240" s="35"/>
      <c r="M240" s="35"/>
      <c r="N240" s="35"/>
      <c r="O240" s="35"/>
      <c r="P240" s="35"/>
      <c r="Q240" s="35"/>
      <c r="R240" s="36"/>
      <c r="T240" s="173"/>
      <c r="U240" s="35"/>
      <c r="V240" s="35"/>
      <c r="W240" s="35"/>
      <c r="X240" s="35"/>
      <c r="Y240" s="35"/>
      <c r="Z240" s="35"/>
      <c r="AA240" s="73"/>
      <c r="AT240" s="20" t="s">
        <v>481</v>
      </c>
      <c r="AU240" s="20" t="s">
        <v>95</v>
      </c>
    </row>
    <row r="241" spans="2:65" s="1" customFormat="1" ht="57" customHeight="1">
      <c r="B241" s="140"/>
      <c r="C241" s="141" t="s">
        <v>429</v>
      </c>
      <c r="D241" s="141" t="s">
        <v>131</v>
      </c>
      <c r="E241" s="142" t="s">
        <v>458</v>
      </c>
      <c r="F241" s="260" t="s">
        <v>459</v>
      </c>
      <c r="G241" s="260"/>
      <c r="H241" s="260"/>
      <c r="I241" s="260"/>
      <c r="J241" s="143" t="s">
        <v>424</v>
      </c>
      <c r="K241" s="144">
        <v>1</v>
      </c>
      <c r="L241" s="261">
        <v>0</v>
      </c>
      <c r="M241" s="261"/>
      <c r="N241" s="280">
        <f>ROUND(L241*K241,2)</f>
        <v>0</v>
      </c>
      <c r="O241" s="280"/>
      <c r="P241" s="280"/>
      <c r="Q241" s="280"/>
      <c r="R241" s="145"/>
      <c r="T241" s="146" t="s">
        <v>5</v>
      </c>
      <c r="U241" s="43" t="s">
        <v>39</v>
      </c>
      <c r="V241" s="147">
        <v>0</v>
      </c>
      <c r="W241" s="147">
        <f>V241*K241</f>
        <v>0</v>
      </c>
      <c r="X241" s="147">
        <v>0</v>
      </c>
      <c r="Y241" s="147">
        <f>X241*K241</f>
        <v>0</v>
      </c>
      <c r="Z241" s="147">
        <v>0</v>
      </c>
      <c r="AA241" s="148">
        <f>Z241*K241</f>
        <v>0</v>
      </c>
      <c r="AR241" s="20" t="s">
        <v>135</v>
      </c>
      <c r="AT241" s="20" t="s">
        <v>131</v>
      </c>
      <c r="AU241" s="20" t="s">
        <v>95</v>
      </c>
      <c r="AY241" s="20" t="s">
        <v>130</v>
      </c>
      <c r="BE241" s="149">
        <f>IF(U241="základní",N241,0)</f>
        <v>0</v>
      </c>
      <c r="BF241" s="149">
        <f>IF(U241="snížená",N241,0)</f>
        <v>0</v>
      </c>
      <c r="BG241" s="149">
        <f>IF(U241="zákl. přenesená",N241,0)</f>
        <v>0</v>
      </c>
      <c r="BH241" s="149">
        <f>IF(U241="sníž. přenesená",N241,0)</f>
        <v>0</v>
      </c>
      <c r="BI241" s="149">
        <f>IF(U241="nulová",N241,0)</f>
        <v>0</v>
      </c>
      <c r="BJ241" s="20" t="s">
        <v>80</v>
      </c>
      <c r="BK241" s="149">
        <f>ROUND(L241*K241,2)</f>
        <v>0</v>
      </c>
      <c r="BL241" s="20" t="s">
        <v>135</v>
      </c>
      <c r="BM241" s="20" t="s">
        <v>457</v>
      </c>
    </row>
    <row r="242" spans="2:65" s="1" customFormat="1" ht="31.5" customHeight="1">
      <c r="B242" s="140"/>
      <c r="C242" s="141" t="s">
        <v>308</v>
      </c>
      <c r="D242" s="141" t="s">
        <v>131</v>
      </c>
      <c r="E242" s="142" t="s">
        <v>462</v>
      </c>
      <c r="F242" s="260" t="s">
        <v>463</v>
      </c>
      <c r="G242" s="260"/>
      <c r="H242" s="260"/>
      <c r="I242" s="260"/>
      <c r="J242" s="143" t="s">
        <v>445</v>
      </c>
      <c r="K242" s="144">
        <v>1</v>
      </c>
      <c r="L242" s="261">
        <v>0</v>
      </c>
      <c r="M242" s="261"/>
      <c r="N242" s="280">
        <f>ROUND(L242*K242,2)</f>
        <v>0</v>
      </c>
      <c r="O242" s="280"/>
      <c r="P242" s="280"/>
      <c r="Q242" s="280"/>
      <c r="R242" s="145"/>
      <c r="T242" s="146" t="s">
        <v>5</v>
      </c>
      <c r="U242" s="43" t="s">
        <v>39</v>
      </c>
      <c r="V242" s="147">
        <v>0</v>
      </c>
      <c r="W242" s="147">
        <f>V242*K242</f>
        <v>0</v>
      </c>
      <c r="X242" s="147">
        <v>0</v>
      </c>
      <c r="Y242" s="147">
        <f>X242*K242</f>
        <v>0</v>
      </c>
      <c r="Z242" s="147">
        <v>0</v>
      </c>
      <c r="AA242" s="148">
        <f>Z242*K242</f>
        <v>0</v>
      </c>
      <c r="AR242" s="20" t="s">
        <v>135</v>
      </c>
      <c r="AT242" s="20" t="s">
        <v>131</v>
      </c>
      <c r="AU242" s="20" t="s">
        <v>95</v>
      </c>
      <c r="AY242" s="20" t="s">
        <v>130</v>
      </c>
      <c r="BE242" s="149">
        <f>IF(U242="základní",N242,0)</f>
        <v>0</v>
      </c>
      <c r="BF242" s="149">
        <f>IF(U242="snížená",N242,0)</f>
        <v>0</v>
      </c>
      <c r="BG242" s="149">
        <f>IF(U242="zákl. přenesená",N242,0)</f>
        <v>0</v>
      </c>
      <c r="BH242" s="149">
        <f>IF(U242="sníž. přenesená",N242,0)</f>
        <v>0</v>
      </c>
      <c r="BI242" s="149">
        <f>IF(U242="nulová",N242,0)</f>
        <v>0</v>
      </c>
      <c r="BJ242" s="20" t="s">
        <v>80</v>
      </c>
      <c r="BK242" s="149">
        <f>ROUND(L242*K242,2)</f>
        <v>0</v>
      </c>
      <c r="BL242" s="20" t="s">
        <v>135</v>
      </c>
      <c r="BM242" s="20" t="s">
        <v>460</v>
      </c>
    </row>
    <row r="243" spans="2:65" s="1" customFormat="1" ht="162" customHeight="1">
      <c r="B243" s="34"/>
      <c r="C243" s="35"/>
      <c r="D243" s="35"/>
      <c r="E243" s="35"/>
      <c r="F243" s="283" t="s">
        <v>638</v>
      </c>
      <c r="G243" s="284"/>
      <c r="H243" s="284"/>
      <c r="I243" s="284"/>
      <c r="J243" s="35"/>
      <c r="K243" s="35"/>
      <c r="L243" s="35"/>
      <c r="M243" s="35"/>
      <c r="N243" s="35"/>
      <c r="O243" s="35"/>
      <c r="P243" s="35"/>
      <c r="Q243" s="35"/>
      <c r="R243" s="36"/>
      <c r="T243" s="173"/>
      <c r="U243" s="35"/>
      <c r="V243" s="35"/>
      <c r="W243" s="35"/>
      <c r="X243" s="35"/>
      <c r="Y243" s="35"/>
      <c r="Z243" s="35"/>
      <c r="AA243" s="73"/>
      <c r="AT243" s="20" t="s">
        <v>481</v>
      </c>
      <c r="AU243" s="20" t="s">
        <v>95</v>
      </c>
    </row>
    <row r="244" spans="2:65" s="1" customFormat="1" ht="44.25" customHeight="1">
      <c r="B244" s="140"/>
      <c r="C244" s="141" t="s">
        <v>439</v>
      </c>
      <c r="D244" s="141" t="s">
        <v>131</v>
      </c>
      <c r="E244" s="142" t="s">
        <v>465</v>
      </c>
      <c r="F244" s="260" t="s">
        <v>466</v>
      </c>
      <c r="G244" s="260"/>
      <c r="H244" s="260"/>
      <c r="I244" s="260"/>
      <c r="J244" s="143" t="s">
        <v>445</v>
      </c>
      <c r="K244" s="144">
        <v>1</v>
      </c>
      <c r="L244" s="261">
        <v>0</v>
      </c>
      <c r="M244" s="261"/>
      <c r="N244" s="280">
        <f>ROUND(L244*K244,2)</f>
        <v>0</v>
      </c>
      <c r="O244" s="280"/>
      <c r="P244" s="280"/>
      <c r="Q244" s="280"/>
      <c r="R244" s="145"/>
      <c r="T244" s="146" t="s">
        <v>5</v>
      </c>
      <c r="U244" s="43" t="s">
        <v>39</v>
      </c>
      <c r="V244" s="147">
        <v>0</v>
      </c>
      <c r="W244" s="147">
        <f>V244*K244</f>
        <v>0</v>
      </c>
      <c r="X244" s="147">
        <v>0</v>
      </c>
      <c r="Y244" s="147">
        <f>X244*K244</f>
        <v>0</v>
      </c>
      <c r="Z244" s="147">
        <v>0</v>
      </c>
      <c r="AA244" s="148">
        <f>Z244*K244</f>
        <v>0</v>
      </c>
      <c r="AR244" s="20" t="s">
        <v>135</v>
      </c>
      <c r="AT244" s="20" t="s">
        <v>131</v>
      </c>
      <c r="AU244" s="20" t="s">
        <v>95</v>
      </c>
      <c r="AY244" s="20" t="s">
        <v>130</v>
      </c>
      <c r="BE244" s="149">
        <f>IF(U244="základní",N244,0)</f>
        <v>0</v>
      </c>
      <c r="BF244" s="149">
        <f>IF(U244="snížená",N244,0)</f>
        <v>0</v>
      </c>
      <c r="BG244" s="149">
        <f>IF(U244="zákl. přenesená",N244,0)</f>
        <v>0</v>
      </c>
      <c r="BH244" s="149">
        <f>IF(U244="sníž. přenesená",N244,0)</f>
        <v>0</v>
      </c>
      <c r="BI244" s="149">
        <f>IF(U244="nulová",N244,0)</f>
        <v>0</v>
      </c>
      <c r="BJ244" s="20" t="s">
        <v>80</v>
      </c>
      <c r="BK244" s="149">
        <f>ROUND(L244*K244,2)</f>
        <v>0</v>
      </c>
      <c r="BL244" s="20" t="s">
        <v>135</v>
      </c>
      <c r="BM244" s="20" t="s">
        <v>464</v>
      </c>
    </row>
    <row r="245" spans="2:65" s="1" customFormat="1" ht="150" customHeight="1">
      <c r="B245" s="34"/>
      <c r="C245" s="35"/>
      <c r="D245" s="35"/>
      <c r="E245" s="35"/>
      <c r="F245" s="283" t="s">
        <v>639</v>
      </c>
      <c r="G245" s="284"/>
      <c r="H245" s="284"/>
      <c r="I245" s="284"/>
      <c r="J245" s="35"/>
      <c r="K245" s="35"/>
      <c r="L245" s="35"/>
      <c r="M245" s="35"/>
      <c r="N245" s="35"/>
      <c r="O245" s="35"/>
      <c r="P245" s="35"/>
      <c r="Q245" s="35"/>
      <c r="R245" s="36"/>
      <c r="T245" s="173"/>
      <c r="U245" s="35"/>
      <c r="V245" s="35"/>
      <c r="W245" s="35"/>
      <c r="X245" s="35"/>
      <c r="Y245" s="35"/>
      <c r="Z245" s="35"/>
      <c r="AA245" s="73"/>
      <c r="AT245" s="20" t="s">
        <v>481</v>
      </c>
      <c r="AU245" s="20" t="s">
        <v>95</v>
      </c>
    </row>
    <row r="246" spans="2:65" s="1" customFormat="1" ht="22.5" customHeight="1">
      <c r="B246" s="140"/>
      <c r="C246" s="141" t="s">
        <v>451</v>
      </c>
      <c r="D246" s="141" t="s">
        <v>131</v>
      </c>
      <c r="E246" s="142" t="s">
        <v>468</v>
      </c>
      <c r="F246" s="260" t="s">
        <v>469</v>
      </c>
      <c r="G246" s="260"/>
      <c r="H246" s="260"/>
      <c r="I246" s="260"/>
      <c r="J246" s="143" t="s">
        <v>445</v>
      </c>
      <c r="K246" s="144">
        <v>1</v>
      </c>
      <c r="L246" s="261">
        <v>0</v>
      </c>
      <c r="M246" s="261"/>
      <c r="N246" s="280">
        <f>ROUND(L246*K246,2)</f>
        <v>0</v>
      </c>
      <c r="O246" s="280"/>
      <c r="P246" s="280"/>
      <c r="Q246" s="280"/>
      <c r="R246" s="145"/>
      <c r="T246" s="146" t="s">
        <v>5</v>
      </c>
      <c r="U246" s="43" t="s">
        <v>39</v>
      </c>
      <c r="V246" s="147">
        <v>0</v>
      </c>
      <c r="W246" s="147">
        <f>V246*K246</f>
        <v>0</v>
      </c>
      <c r="X246" s="147">
        <v>0</v>
      </c>
      <c r="Y246" s="147">
        <f>X246*K246</f>
        <v>0</v>
      </c>
      <c r="Z246" s="147">
        <v>0</v>
      </c>
      <c r="AA246" s="148">
        <f>Z246*K246</f>
        <v>0</v>
      </c>
      <c r="AR246" s="20" t="s">
        <v>135</v>
      </c>
      <c r="AT246" s="20" t="s">
        <v>131</v>
      </c>
      <c r="AU246" s="20" t="s">
        <v>95</v>
      </c>
      <c r="AY246" s="20" t="s">
        <v>130</v>
      </c>
      <c r="BE246" s="149">
        <f>IF(U246="základní",N246,0)</f>
        <v>0</v>
      </c>
      <c r="BF246" s="149">
        <f>IF(U246="snížená",N246,0)</f>
        <v>0</v>
      </c>
      <c r="BG246" s="149">
        <f>IF(U246="zákl. přenesená",N246,0)</f>
        <v>0</v>
      </c>
      <c r="BH246" s="149">
        <f>IF(U246="sníž. přenesená",N246,0)</f>
        <v>0</v>
      </c>
      <c r="BI246" s="149">
        <f>IF(U246="nulová",N246,0)</f>
        <v>0</v>
      </c>
      <c r="BJ246" s="20" t="s">
        <v>80</v>
      </c>
      <c r="BK246" s="149">
        <f>ROUND(L246*K246,2)</f>
        <v>0</v>
      </c>
      <c r="BL246" s="20" t="s">
        <v>135</v>
      </c>
      <c r="BM246" s="20" t="s">
        <v>467</v>
      </c>
    </row>
    <row r="247" spans="2:65" s="1" customFormat="1" ht="54" customHeight="1">
      <c r="B247" s="34"/>
      <c r="C247" s="35"/>
      <c r="D247" s="35"/>
      <c r="E247" s="35"/>
      <c r="F247" s="283" t="s">
        <v>640</v>
      </c>
      <c r="G247" s="284"/>
      <c r="H247" s="284"/>
      <c r="I247" s="284"/>
      <c r="J247" s="35"/>
      <c r="K247" s="35"/>
      <c r="L247" s="35"/>
      <c r="M247" s="35"/>
      <c r="N247" s="35"/>
      <c r="O247" s="35"/>
      <c r="P247" s="35"/>
      <c r="Q247" s="35"/>
      <c r="R247" s="36"/>
      <c r="T247" s="173"/>
      <c r="U247" s="35"/>
      <c r="V247" s="35"/>
      <c r="W247" s="35"/>
      <c r="X247" s="35"/>
      <c r="Y247" s="35"/>
      <c r="Z247" s="35"/>
      <c r="AA247" s="73"/>
      <c r="AT247" s="20" t="s">
        <v>481</v>
      </c>
      <c r="AU247" s="20" t="s">
        <v>95</v>
      </c>
    </row>
    <row r="248" spans="2:65" s="1" customFormat="1" ht="22.5" customHeight="1">
      <c r="B248" s="140"/>
      <c r="C248" s="141" t="s">
        <v>315</v>
      </c>
      <c r="D248" s="141" t="s">
        <v>131</v>
      </c>
      <c r="E248" s="142" t="s">
        <v>471</v>
      </c>
      <c r="F248" s="260" t="s">
        <v>472</v>
      </c>
      <c r="G248" s="260"/>
      <c r="H248" s="260"/>
      <c r="I248" s="260"/>
      <c r="J248" s="143" t="s">
        <v>445</v>
      </c>
      <c r="K248" s="144">
        <v>1</v>
      </c>
      <c r="L248" s="261">
        <v>0</v>
      </c>
      <c r="M248" s="261"/>
      <c r="N248" s="280">
        <f>ROUND(L248*K248,2)</f>
        <v>0</v>
      </c>
      <c r="O248" s="280"/>
      <c r="P248" s="280"/>
      <c r="Q248" s="280"/>
      <c r="R248" s="145"/>
      <c r="T248" s="146" t="s">
        <v>5</v>
      </c>
      <c r="U248" s="43" t="s">
        <v>39</v>
      </c>
      <c r="V248" s="147">
        <v>0</v>
      </c>
      <c r="W248" s="147">
        <f>V248*K248</f>
        <v>0</v>
      </c>
      <c r="X248" s="147">
        <v>0</v>
      </c>
      <c r="Y248" s="147">
        <f>X248*K248</f>
        <v>0</v>
      </c>
      <c r="Z248" s="147">
        <v>0</v>
      </c>
      <c r="AA248" s="148">
        <f>Z248*K248</f>
        <v>0</v>
      </c>
      <c r="AR248" s="20" t="s">
        <v>135</v>
      </c>
      <c r="AT248" s="20" t="s">
        <v>131</v>
      </c>
      <c r="AU248" s="20" t="s">
        <v>95</v>
      </c>
      <c r="AY248" s="20" t="s">
        <v>130</v>
      </c>
      <c r="BE248" s="149">
        <f>IF(U248="základní",N248,0)</f>
        <v>0</v>
      </c>
      <c r="BF248" s="149">
        <f>IF(U248="snížená",N248,0)</f>
        <v>0</v>
      </c>
      <c r="BG248" s="149">
        <f>IF(U248="zákl. přenesená",N248,0)</f>
        <v>0</v>
      </c>
      <c r="BH248" s="149">
        <f>IF(U248="sníž. přenesená",N248,0)</f>
        <v>0</v>
      </c>
      <c r="BI248" s="149">
        <f>IF(U248="nulová",N248,0)</f>
        <v>0</v>
      </c>
      <c r="BJ248" s="20" t="s">
        <v>80</v>
      </c>
      <c r="BK248" s="149">
        <f>ROUND(L248*K248,2)</f>
        <v>0</v>
      </c>
      <c r="BL248" s="20" t="s">
        <v>135</v>
      </c>
      <c r="BM248" s="20" t="s">
        <v>470</v>
      </c>
    </row>
    <row r="249" spans="2:65" s="1" customFormat="1" ht="222" customHeight="1">
      <c r="B249" s="34"/>
      <c r="C249" s="35"/>
      <c r="D249" s="35"/>
      <c r="E249" s="35"/>
      <c r="F249" s="283" t="s">
        <v>641</v>
      </c>
      <c r="G249" s="284"/>
      <c r="H249" s="284"/>
      <c r="I249" s="284"/>
      <c r="J249" s="35"/>
      <c r="K249" s="35"/>
      <c r="L249" s="35"/>
      <c r="M249" s="35"/>
      <c r="N249" s="35"/>
      <c r="O249" s="35"/>
      <c r="P249" s="35"/>
      <c r="Q249" s="35"/>
      <c r="R249" s="36"/>
      <c r="T249" s="173"/>
      <c r="U249" s="35"/>
      <c r="V249" s="35"/>
      <c r="W249" s="35"/>
      <c r="X249" s="35"/>
      <c r="Y249" s="35"/>
      <c r="Z249" s="35"/>
      <c r="AA249" s="73"/>
      <c r="AT249" s="20" t="s">
        <v>481</v>
      </c>
      <c r="AU249" s="20" t="s">
        <v>95</v>
      </c>
    </row>
    <row r="250" spans="2:65" s="1" customFormat="1" ht="22.5" customHeight="1">
      <c r="B250" s="140"/>
      <c r="C250" s="141" t="s">
        <v>461</v>
      </c>
      <c r="D250" s="141" t="s">
        <v>131</v>
      </c>
      <c r="E250" s="142" t="s">
        <v>474</v>
      </c>
      <c r="F250" s="260" t="s">
        <v>475</v>
      </c>
      <c r="G250" s="260"/>
      <c r="H250" s="260"/>
      <c r="I250" s="260"/>
      <c r="J250" s="143" t="s">
        <v>424</v>
      </c>
      <c r="K250" s="144">
        <v>1</v>
      </c>
      <c r="L250" s="261">
        <v>0</v>
      </c>
      <c r="M250" s="261"/>
      <c r="N250" s="280">
        <f>ROUND(L250*K250,2)</f>
        <v>0</v>
      </c>
      <c r="O250" s="280"/>
      <c r="P250" s="280"/>
      <c r="Q250" s="280"/>
      <c r="R250" s="145"/>
      <c r="T250" s="146" t="s">
        <v>5</v>
      </c>
      <c r="U250" s="43" t="s">
        <v>39</v>
      </c>
      <c r="V250" s="147">
        <v>0</v>
      </c>
      <c r="W250" s="147">
        <f>V250*K250</f>
        <v>0</v>
      </c>
      <c r="X250" s="147">
        <v>0</v>
      </c>
      <c r="Y250" s="147">
        <f>X250*K250</f>
        <v>0</v>
      </c>
      <c r="Z250" s="147">
        <v>0</v>
      </c>
      <c r="AA250" s="148">
        <f>Z250*K250</f>
        <v>0</v>
      </c>
      <c r="AR250" s="20" t="s">
        <v>135</v>
      </c>
      <c r="AT250" s="20" t="s">
        <v>131</v>
      </c>
      <c r="AU250" s="20" t="s">
        <v>95</v>
      </c>
      <c r="AY250" s="20" t="s">
        <v>130</v>
      </c>
      <c r="BE250" s="149">
        <f>IF(U250="základní",N250,0)</f>
        <v>0</v>
      </c>
      <c r="BF250" s="149">
        <f>IF(U250="snížená",N250,0)</f>
        <v>0</v>
      </c>
      <c r="BG250" s="149">
        <f>IF(U250="zákl. přenesená",N250,0)</f>
        <v>0</v>
      </c>
      <c r="BH250" s="149">
        <f>IF(U250="sníž. přenesená",N250,0)</f>
        <v>0</v>
      </c>
      <c r="BI250" s="149">
        <f>IF(U250="nulová",N250,0)</f>
        <v>0</v>
      </c>
      <c r="BJ250" s="20" t="s">
        <v>80</v>
      </c>
      <c r="BK250" s="149">
        <f>ROUND(L250*K250,2)</f>
        <v>0</v>
      </c>
      <c r="BL250" s="20" t="s">
        <v>135</v>
      </c>
      <c r="BM250" s="20" t="s">
        <v>473</v>
      </c>
    </row>
    <row r="251" spans="2:65" s="1" customFormat="1" ht="30" customHeight="1">
      <c r="B251" s="34"/>
      <c r="C251" s="35"/>
      <c r="D251" s="35"/>
      <c r="E251" s="35"/>
      <c r="F251" s="283" t="s">
        <v>642</v>
      </c>
      <c r="G251" s="284"/>
      <c r="H251" s="284"/>
      <c r="I251" s="284"/>
      <c r="J251" s="35"/>
      <c r="K251" s="35"/>
      <c r="L251" s="35"/>
      <c r="M251" s="35"/>
      <c r="N251" s="35"/>
      <c r="O251" s="35"/>
      <c r="P251" s="35"/>
      <c r="Q251" s="35"/>
      <c r="R251" s="36"/>
      <c r="T251" s="101"/>
      <c r="U251" s="55"/>
      <c r="V251" s="55"/>
      <c r="W251" s="55"/>
      <c r="X251" s="55"/>
      <c r="Y251" s="55"/>
      <c r="Z251" s="55"/>
      <c r="AA251" s="57"/>
      <c r="AT251" s="20" t="s">
        <v>481</v>
      </c>
      <c r="AU251" s="20" t="s">
        <v>95</v>
      </c>
    </row>
    <row r="252" spans="2:65" s="1" customFormat="1" ht="6.95" customHeight="1">
      <c r="B252" s="58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60"/>
    </row>
  </sheetData>
  <mergeCells count="359">
    <mergeCell ref="H1:K1"/>
    <mergeCell ref="S2:AC2"/>
    <mergeCell ref="F250:I250"/>
    <mergeCell ref="L250:M250"/>
    <mergeCell ref="N250:Q250"/>
    <mergeCell ref="F251:I251"/>
    <mergeCell ref="N113:Q113"/>
    <mergeCell ref="N114:Q114"/>
    <mergeCell ref="N115:Q115"/>
    <mergeCell ref="N228:Q228"/>
    <mergeCell ref="N229:Q229"/>
    <mergeCell ref="F245:I245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F240:I240"/>
    <mergeCell ref="F241:I241"/>
    <mergeCell ref="L241:M241"/>
    <mergeCell ref="N241:Q241"/>
    <mergeCell ref="F243:I243"/>
    <mergeCell ref="F244:I244"/>
    <mergeCell ref="L244:M244"/>
    <mergeCell ref="N244:Q24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33:I233"/>
    <mergeCell ref="L233:M233"/>
    <mergeCell ref="N233:Q233"/>
    <mergeCell ref="F234:I234"/>
    <mergeCell ref="L234:M234"/>
    <mergeCell ref="N234:Q234"/>
    <mergeCell ref="F242:I242"/>
    <mergeCell ref="L242:M242"/>
    <mergeCell ref="N242:Q242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L227:M227"/>
    <mergeCell ref="N227:Q227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L213:M213"/>
    <mergeCell ref="N213:Q213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L182:M182"/>
    <mergeCell ref="N182:Q182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L165:M165"/>
    <mergeCell ref="N165:Q165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7:I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2:I122"/>
    <mergeCell ref="L122:M122"/>
    <mergeCell ref="N122:Q122"/>
    <mergeCell ref="F123:I123"/>
    <mergeCell ref="F124:I124"/>
    <mergeCell ref="L124:M124"/>
    <mergeCell ref="N124:Q124"/>
    <mergeCell ref="F125:I125"/>
    <mergeCell ref="F126:I126"/>
    <mergeCell ref="L126:M126"/>
    <mergeCell ref="N126:Q126"/>
    <mergeCell ref="F117:I117"/>
    <mergeCell ref="F118:I118"/>
    <mergeCell ref="L118:M118"/>
    <mergeCell ref="N118:Q118"/>
    <mergeCell ref="F119:I119"/>
    <mergeCell ref="F120:I120"/>
    <mergeCell ref="L120:M120"/>
    <mergeCell ref="N120:Q120"/>
    <mergeCell ref="F121:I121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93"/>
  <sheetViews>
    <sheetView showGridLines="0" workbookViewId="0">
      <pane ySplit="1" topLeftCell="A112" activePane="bottomLeft" state="frozen"/>
      <selection pane="bottomLeft" activeCell="L127" sqref="L127:M12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90</v>
      </c>
      <c r="G1" s="16"/>
      <c r="H1" s="240" t="s">
        <v>91</v>
      </c>
      <c r="I1" s="240"/>
      <c r="J1" s="240"/>
      <c r="K1" s="240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0" t="s">
        <v>83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95</v>
      </c>
    </row>
    <row r="4" spans="1:66" ht="36.950000000000003" customHeight="1">
      <c r="B4" s="24"/>
      <c r="C4" s="207" t="s">
        <v>96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17</v>
      </c>
      <c r="E6" s="27"/>
      <c r="F6" s="241" t="str">
        <f>'Rekapitulace stavby'!K6</f>
        <v>ČSSZ Ústředí - oprava Foldermayerova pavilonu - Rozpočet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7"/>
      <c r="R6" s="25"/>
    </row>
    <row r="7" spans="1:66" s="1" customFormat="1" ht="32.85" customHeight="1">
      <c r="B7" s="34"/>
      <c r="C7" s="35"/>
      <c r="D7" s="30" t="s">
        <v>97</v>
      </c>
      <c r="E7" s="35"/>
      <c r="F7" s="211" t="s">
        <v>1690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5"/>
      <c r="R7" s="36"/>
    </row>
    <row r="8" spans="1:66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20</v>
      </c>
      <c r="E9" s="35"/>
      <c r="F9" s="29" t="s">
        <v>29</v>
      </c>
      <c r="G9" s="35"/>
      <c r="H9" s="35"/>
      <c r="I9" s="35"/>
      <c r="J9" s="35"/>
      <c r="K9" s="35"/>
      <c r="L9" s="35"/>
      <c r="M9" s="31" t="s">
        <v>22</v>
      </c>
      <c r="N9" s="35"/>
      <c r="O9" s="244"/>
      <c r="P9" s="24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09" t="s">
        <v>25</v>
      </c>
      <c r="P11" s="209"/>
      <c r="Q11" s="35"/>
      <c r="R11" s="36"/>
    </row>
    <row r="12" spans="1:66" s="1" customFormat="1" ht="18" customHeight="1">
      <c r="B12" s="34"/>
      <c r="C12" s="35"/>
      <c r="D12" s="35"/>
      <c r="E12" s="29" t="s">
        <v>5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09" t="s">
        <v>5</v>
      </c>
      <c r="P12" s="20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09" t="str">
        <f>IF('Rekapitulace stavby'!AN13="","",'Rekapitulace stavby'!AN13)</f>
        <v/>
      </c>
      <c r="P14" s="20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09" t="str">
        <f>IF('Rekapitulace stavby'!AN14="","",'Rekapitulace stavby'!AN14)</f>
        <v/>
      </c>
      <c r="P15" s="20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09"/>
      <c r="P17" s="209"/>
      <c r="Q17" s="35"/>
      <c r="R17" s="36"/>
    </row>
    <row r="18" spans="2:18" s="1" customFormat="1" ht="18" customHeight="1">
      <c r="B18" s="34"/>
      <c r="C18" s="35"/>
      <c r="D18" s="35"/>
      <c r="E18" s="29" t="s">
        <v>5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09" t="s">
        <v>5</v>
      </c>
      <c r="P18" s="20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33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09" t="str">
        <f>IF('Rekapitulace stavby'!AN19="","",'Rekapitulace stavby'!AN19)</f>
        <v/>
      </c>
      <c r="P20" s="20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09" t="str">
        <f>IF('Rekapitulace stavby'!AN20="","",'Rekapitulace stavby'!AN20)</f>
        <v/>
      </c>
      <c r="P21" s="20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2" t="s">
        <v>5</v>
      </c>
      <c r="F24" s="212"/>
      <c r="G24" s="212"/>
      <c r="H24" s="212"/>
      <c r="I24" s="212"/>
      <c r="J24" s="212"/>
      <c r="K24" s="212"/>
      <c r="L24" s="212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98</v>
      </c>
      <c r="E27" s="35"/>
      <c r="F27" s="35"/>
      <c r="G27" s="35"/>
      <c r="H27" s="35"/>
      <c r="I27" s="35"/>
      <c r="J27" s="35"/>
      <c r="K27" s="35"/>
      <c r="L27" s="35"/>
      <c r="M27" s="236">
        <f>N88</f>
        <v>0</v>
      </c>
      <c r="N27" s="236"/>
      <c r="O27" s="236"/>
      <c r="P27" s="236"/>
      <c r="Q27" s="35"/>
      <c r="R27" s="36"/>
    </row>
    <row r="28" spans="2:18" s="1" customFormat="1" ht="14.4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236">
        <f>N105</f>
        <v>0</v>
      </c>
      <c r="N28" s="236"/>
      <c r="O28" s="236"/>
      <c r="P28" s="23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37</v>
      </c>
      <c r="E30" s="35"/>
      <c r="F30" s="35"/>
      <c r="G30" s="35"/>
      <c r="H30" s="35"/>
      <c r="I30" s="35"/>
      <c r="J30" s="35"/>
      <c r="K30" s="35"/>
      <c r="L30" s="35"/>
      <c r="M30" s="248">
        <f>ROUND(M27+M28,2)</f>
        <v>0</v>
      </c>
      <c r="N30" s="243"/>
      <c r="O30" s="243"/>
      <c r="P30" s="243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38</v>
      </c>
      <c r="E32" s="41" t="s">
        <v>39</v>
      </c>
      <c r="F32" s="42">
        <v>0.21</v>
      </c>
      <c r="G32" s="107" t="s">
        <v>40</v>
      </c>
      <c r="H32" s="245">
        <f>ROUND((SUM(BE105:BE106)+SUM(BE124:BE792)), 2)</f>
        <v>0</v>
      </c>
      <c r="I32" s="243"/>
      <c r="J32" s="243"/>
      <c r="K32" s="35"/>
      <c r="L32" s="35"/>
      <c r="M32" s="245">
        <f>ROUND(ROUND((SUM(BE105:BE106)+SUM(BE124:BE792)), 2)*F32, 2)</f>
        <v>0</v>
      </c>
      <c r="N32" s="243"/>
      <c r="O32" s="243"/>
      <c r="P32" s="243"/>
      <c r="Q32" s="35"/>
      <c r="R32" s="36"/>
    </row>
    <row r="33" spans="2:18" s="1" customFormat="1" ht="14.45" customHeight="1">
      <c r="B33" s="34"/>
      <c r="C33" s="35"/>
      <c r="D33" s="35"/>
      <c r="E33" s="41" t="s">
        <v>41</v>
      </c>
      <c r="F33" s="42">
        <v>0.15</v>
      </c>
      <c r="G33" s="107" t="s">
        <v>40</v>
      </c>
      <c r="H33" s="245">
        <f>ROUND((SUM(BF105:BF106)+SUM(BF124:BF792)), 2)</f>
        <v>0</v>
      </c>
      <c r="I33" s="243"/>
      <c r="J33" s="243"/>
      <c r="K33" s="35"/>
      <c r="L33" s="35"/>
      <c r="M33" s="245">
        <f>ROUND(ROUND((SUM(BF105:BF106)+SUM(BF124:BF792)), 2)*F33, 2)</f>
        <v>0</v>
      </c>
      <c r="N33" s="243"/>
      <c r="O33" s="243"/>
      <c r="P33" s="243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42</v>
      </c>
      <c r="F34" s="42">
        <v>0.21</v>
      </c>
      <c r="G34" s="107" t="s">
        <v>40</v>
      </c>
      <c r="H34" s="245">
        <f>ROUND((SUM(BG105:BG106)+SUM(BG124:BG792)), 2)</f>
        <v>0</v>
      </c>
      <c r="I34" s="243"/>
      <c r="J34" s="243"/>
      <c r="K34" s="35"/>
      <c r="L34" s="35"/>
      <c r="M34" s="245">
        <v>0</v>
      </c>
      <c r="N34" s="243"/>
      <c r="O34" s="243"/>
      <c r="P34" s="243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0.15</v>
      </c>
      <c r="G35" s="107" t="s">
        <v>40</v>
      </c>
      <c r="H35" s="245">
        <f>ROUND((SUM(BH105:BH106)+SUM(BH124:BH792)), 2)</f>
        <v>0</v>
      </c>
      <c r="I35" s="243"/>
      <c r="J35" s="243"/>
      <c r="K35" s="35"/>
      <c r="L35" s="35"/>
      <c r="M35" s="245">
        <v>0</v>
      </c>
      <c r="N35" s="243"/>
      <c r="O35" s="243"/>
      <c r="P35" s="243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</v>
      </c>
      <c r="G36" s="107" t="s">
        <v>40</v>
      </c>
      <c r="H36" s="245">
        <f>ROUND((SUM(BI105:BI106)+SUM(BI124:BI792)), 2)</f>
        <v>0</v>
      </c>
      <c r="I36" s="243"/>
      <c r="J36" s="243"/>
      <c r="K36" s="35"/>
      <c r="L36" s="35"/>
      <c r="M36" s="245">
        <v>0</v>
      </c>
      <c r="N36" s="243"/>
      <c r="O36" s="243"/>
      <c r="P36" s="243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45</v>
      </c>
      <c r="E38" s="74"/>
      <c r="F38" s="74"/>
      <c r="G38" s="109" t="s">
        <v>46</v>
      </c>
      <c r="H38" s="110" t="s">
        <v>47</v>
      </c>
      <c r="I38" s="74"/>
      <c r="J38" s="74"/>
      <c r="K38" s="74"/>
      <c r="L38" s="246">
        <f>SUM(M30:M36)</f>
        <v>0</v>
      </c>
      <c r="M38" s="246"/>
      <c r="N38" s="246"/>
      <c r="O38" s="246"/>
      <c r="P38" s="24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7" t="s">
        <v>100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41" t="str">
        <f>F6</f>
        <v>ČSSZ Ústředí - oprava Foldermayerova pavilonu - Rozpočet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35"/>
      <c r="R78" s="36"/>
    </row>
    <row r="79" spans="2:18" s="1" customFormat="1" ht="36.950000000000003" customHeight="1">
      <c r="B79" s="34"/>
      <c r="C79" s="68" t="s">
        <v>97</v>
      </c>
      <c r="D79" s="35"/>
      <c r="E79" s="35"/>
      <c r="F79" s="217" t="str">
        <f>F7</f>
        <v>4 - Zdravotně technické instalace</v>
      </c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44" t="str">
        <f>IF(O9="","",O9)</f>
        <v/>
      </c>
      <c r="N81" s="244"/>
      <c r="O81" s="244"/>
      <c r="P81" s="244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/>
      </c>
      <c r="G83" s="35"/>
      <c r="H83" s="35"/>
      <c r="I83" s="35"/>
      <c r="J83" s="35"/>
      <c r="K83" s="31" t="s">
        <v>30</v>
      </c>
      <c r="L83" s="35"/>
      <c r="M83" s="209" t="str">
        <f>E18</f>
        <v/>
      </c>
      <c r="N83" s="209"/>
      <c r="O83" s="209"/>
      <c r="P83" s="209"/>
      <c r="Q83" s="209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33</v>
      </c>
      <c r="L84" s="35"/>
      <c r="M84" s="209" t="str">
        <f>E21</f>
        <v xml:space="preserve"> </v>
      </c>
      <c r="N84" s="209"/>
      <c r="O84" s="209"/>
      <c r="P84" s="209"/>
      <c r="Q84" s="20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4" t="s">
        <v>101</v>
      </c>
      <c r="D86" s="255"/>
      <c r="E86" s="255"/>
      <c r="F86" s="255"/>
      <c r="G86" s="255"/>
      <c r="H86" s="103"/>
      <c r="I86" s="103"/>
      <c r="J86" s="103"/>
      <c r="K86" s="103"/>
      <c r="L86" s="103"/>
      <c r="M86" s="103"/>
      <c r="N86" s="254" t="s">
        <v>102</v>
      </c>
      <c r="O86" s="255"/>
      <c r="P86" s="255"/>
      <c r="Q86" s="255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103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30">
        <f>N124</f>
        <v>0</v>
      </c>
      <c r="O88" s="290"/>
      <c r="P88" s="290"/>
      <c r="Q88" s="290"/>
      <c r="R88" s="36"/>
      <c r="AU88" s="20" t="s">
        <v>104</v>
      </c>
    </row>
    <row r="89" spans="2:47" s="6" customFormat="1" ht="24.95" customHeight="1">
      <c r="B89" s="112"/>
      <c r="C89" s="113"/>
      <c r="D89" s="114" t="s">
        <v>105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50">
        <f>N125</f>
        <v>0</v>
      </c>
      <c r="O89" s="251"/>
      <c r="P89" s="251"/>
      <c r="Q89" s="251"/>
      <c r="R89" s="115"/>
    </row>
    <row r="90" spans="2:47" s="7" customFormat="1" ht="19.899999999999999" customHeight="1">
      <c r="B90" s="116"/>
      <c r="C90" s="117"/>
      <c r="D90" s="118" t="s">
        <v>643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52">
        <f>N126</f>
        <v>0</v>
      </c>
      <c r="O90" s="253"/>
      <c r="P90" s="253"/>
      <c r="Q90" s="253"/>
      <c r="R90" s="119"/>
    </row>
    <row r="91" spans="2:47" s="7" customFormat="1" ht="19.899999999999999" customHeight="1">
      <c r="B91" s="116"/>
      <c r="C91" s="117"/>
      <c r="D91" s="118" t="s">
        <v>106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52">
        <f>N154</f>
        <v>0</v>
      </c>
      <c r="O91" s="253"/>
      <c r="P91" s="253"/>
      <c r="Q91" s="253"/>
      <c r="R91" s="119"/>
    </row>
    <row r="92" spans="2:47" s="7" customFormat="1" ht="19.899999999999999" customHeight="1">
      <c r="B92" s="116"/>
      <c r="C92" s="117"/>
      <c r="D92" s="118" t="s">
        <v>644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52">
        <f>N164</f>
        <v>0</v>
      </c>
      <c r="O92" s="253"/>
      <c r="P92" s="253"/>
      <c r="Q92" s="253"/>
      <c r="R92" s="119"/>
    </row>
    <row r="93" spans="2:47" s="6" customFormat="1" ht="24.95" customHeight="1">
      <c r="B93" s="112"/>
      <c r="C93" s="113"/>
      <c r="D93" s="114" t="s">
        <v>107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50">
        <f>N167</f>
        <v>0</v>
      </c>
      <c r="O93" s="251"/>
      <c r="P93" s="251"/>
      <c r="Q93" s="251"/>
      <c r="R93" s="115"/>
    </row>
    <row r="94" spans="2:47" s="7" customFormat="1" ht="19.899999999999999" customHeight="1">
      <c r="B94" s="116"/>
      <c r="C94" s="117"/>
      <c r="D94" s="118" t="s">
        <v>108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52">
        <f>N168</f>
        <v>0</v>
      </c>
      <c r="O94" s="253"/>
      <c r="P94" s="253"/>
      <c r="Q94" s="253"/>
      <c r="R94" s="119"/>
    </row>
    <row r="95" spans="2:47" s="7" customFormat="1" ht="19.899999999999999" customHeight="1">
      <c r="B95" s="116"/>
      <c r="C95" s="117"/>
      <c r="D95" s="118" t="s">
        <v>645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52">
        <f>N226</f>
        <v>0</v>
      </c>
      <c r="O95" s="253"/>
      <c r="P95" s="253"/>
      <c r="Q95" s="253"/>
      <c r="R95" s="119"/>
    </row>
    <row r="96" spans="2:47" s="7" customFormat="1" ht="19.899999999999999" customHeight="1">
      <c r="B96" s="116"/>
      <c r="C96" s="117"/>
      <c r="D96" s="118" t="s">
        <v>646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52">
        <f>N385</f>
        <v>0</v>
      </c>
      <c r="O96" s="253"/>
      <c r="P96" s="253"/>
      <c r="Q96" s="253"/>
      <c r="R96" s="119"/>
    </row>
    <row r="97" spans="2:21" s="7" customFormat="1" ht="19.899999999999999" customHeight="1">
      <c r="B97" s="116"/>
      <c r="C97" s="117"/>
      <c r="D97" s="118" t="s">
        <v>647</v>
      </c>
      <c r="E97" s="117"/>
      <c r="F97" s="117"/>
      <c r="G97" s="117"/>
      <c r="H97" s="117"/>
      <c r="I97" s="117"/>
      <c r="J97" s="117"/>
      <c r="K97" s="117"/>
      <c r="L97" s="117"/>
      <c r="M97" s="117"/>
      <c r="N97" s="252">
        <f>N473</f>
        <v>0</v>
      </c>
      <c r="O97" s="253"/>
      <c r="P97" s="253"/>
      <c r="Q97" s="253"/>
      <c r="R97" s="119"/>
    </row>
    <row r="98" spans="2:21" s="7" customFormat="1" ht="19.899999999999999" customHeight="1">
      <c r="B98" s="116"/>
      <c r="C98" s="117"/>
      <c r="D98" s="118" t="s">
        <v>648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52">
        <f>N571</f>
        <v>0</v>
      </c>
      <c r="O98" s="253"/>
      <c r="P98" s="253"/>
      <c r="Q98" s="253"/>
      <c r="R98" s="119"/>
    </row>
    <row r="99" spans="2:21" s="7" customFormat="1" ht="19.899999999999999" customHeight="1">
      <c r="B99" s="116"/>
      <c r="C99" s="117"/>
      <c r="D99" s="118" t="s">
        <v>649</v>
      </c>
      <c r="E99" s="117"/>
      <c r="F99" s="117"/>
      <c r="G99" s="117"/>
      <c r="H99" s="117"/>
      <c r="I99" s="117"/>
      <c r="J99" s="117"/>
      <c r="K99" s="117"/>
      <c r="L99" s="117"/>
      <c r="M99" s="117"/>
      <c r="N99" s="252">
        <f>N580</f>
        <v>0</v>
      </c>
      <c r="O99" s="253"/>
      <c r="P99" s="253"/>
      <c r="Q99" s="253"/>
      <c r="R99" s="119"/>
    </row>
    <row r="100" spans="2:21" s="7" customFormat="1" ht="19.899999999999999" customHeight="1">
      <c r="B100" s="116"/>
      <c r="C100" s="117"/>
      <c r="D100" s="118" t="s">
        <v>650</v>
      </c>
      <c r="E100" s="117"/>
      <c r="F100" s="117"/>
      <c r="G100" s="117"/>
      <c r="H100" s="117"/>
      <c r="I100" s="117"/>
      <c r="J100" s="117"/>
      <c r="K100" s="117"/>
      <c r="L100" s="117"/>
      <c r="M100" s="117"/>
      <c r="N100" s="252">
        <f>N607</f>
        <v>0</v>
      </c>
      <c r="O100" s="253"/>
      <c r="P100" s="253"/>
      <c r="Q100" s="253"/>
      <c r="R100" s="119"/>
    </row>
    <row r="101" spans="2:21" s="7" customFormat="1" ht="19.899999999999999" customHeight="1">
      <c r="B101" s="116"/>
      <c r="C101" s="117"/>
      <c r="D101" s="118" t="s">
        <v>651</v>
      </c>
      <c r="E101" s="117"/>
      <c r="F101" s="117"/>
      <c r="G101" s="117"/>
      <c r="H101" s="117"/>
      <c r="I101" s="117"/>
      <c r="J101" s="117"/>
      <c r="K101" s="117"/>
      <c r="L101" s="117"/>
      <c r="M101" s="117"/>
      <c r="N101" s="252">
        <f>N609</f>
        <v>0</v>
      </c>
      <c r="O101" s="253"/>
      <c r="P101" s="253"/>
      <c r="Q101" s="253"/>
      <c r="R101" s="119"/>
    </row>
    <row r="102" spans="2:21" s="6" customFormat="1" ht="24.95" customHeight="1">
      <c r="B102" s="112"/>
      <c r="C102" s="113"/>
      <c r="D102" s="114" t="s">
        <v>113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250">
        <f>N619</f>
        <v>0</v>
      </c>
      <c r="O102" s="251"/>
      <c r="P102" s="251"/>
      <c r="Q102" s="251"/>
      <c r="R102" s="115"/>
    </row>
    <row r="103" spans="2:21" s="7" customFormat="1" ht="19.899999999999999" customHeight="1">
      <c r="B103" s="116"/>
      <c r="C103" s="117"/>
      <c r="D103" s="118" t="s">
        <v>114</v>
      </c>
      <c r="E103" s="117"/>
      <c r="F103" s="117"/>
      <c r="G103" s="117"/>
      <c r="H103" s="117"/>
      <c r="I103" s="117"/>
      <c r="J103" s="117"/>
      <c r="K103" s="117"/>
      <c r="L103" s="117"/>
      <c r="M103" s="117"/>
      <c r="N103" s="252">
        <f>N620</f>
        <v>0</v>
      </c>
      <c r="O103" s="253"/>
      <c r="P103" s="253"/>
      <c r="Q103" s="253"/>
      <c r="R103" s="119"/>
    </row>
    <row r="104" spans="2:21" s="1" customFormat="1" ht="21.7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21" s="1" customFormat="1" ht="29.25" customHeight="1">
      <c r="B105" s="34"/>
      <c r="C105" s="111" t="s">
        <v>115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290">
        <v>0</v>
      </c>
      <c r="O105" s="256"/>
      <c r="P105" s="256"/>
      <c r="Q105" s="256"/>
      <c r="R105" s="36"/>
      <c r="T105" s="120"/>
      <c r="U105" s="121" t="s">
        <v>38</v>
      </c>
    </row>
    <row r="106" spans="2:21" s="1" customFormat="1" ht="18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1" s="1" customFormat="1" ht="29.25" customHeight="1">
      <c r="B107" s="34"/>
      <c r="C107" s="102" t="s">
        <v>89</v>
      </c>
      <c r="D107" s="103"/>
      <c r="E107" s="103"/>
      <c r="F107" s="103"/>
      <c r="G107" s="103"/>
      <c r="H107" s="103"/>
      <c r="I107" s="103"/>
      <c r="J107" s="103"/>
      <c r="K107" s="103"/>
      <c r="L107" s="233">
        <f>ROUND(SUM(N88+N105),2)</f>
        <v>0</v>
      </c>
      <c r="M107" s="233"/>
      <c r="N107" s="233"/>
      <c r="O107" s="233"/>
      <c r="P107" s="233"/>
      <c r="Q107" s="233"/>
      <c r="R107" s="36"/>
    </row>
    <row r="108" spans="2:21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12" spans="2:21" s="1" customFormat="1" ht="6.9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65" s="1" customFormat="1" ht="36.950000000000003" customHeight="1">
      <c r="B113" s="34"/>
      <c r="C113" s="207" t="s">
        <v>116</v>
      </c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36"/>
    </row>
    <row r="114" spans="2:65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30" customHeight="1">
      <c r="B115" s="34"/>
      <c r="C115" s="31" t="s">
        <v>17</v>
      </c>
      <c r="D115" s="35"/>
      <c r="E115" s="35"/>
      <c r="F115" s="241" t="str">
        <f>F6</f>
        <v>ČSSZ Ústředí - oprava Foldermayerova pavilonu - Rozpočet</v>
      </c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35"/>
      <c r="R115" s="36"/>
    </row>
    <row r="116" spans="2:65" s="1" customFormat="1" ht="36.950000000000003" customHeight="1">
      <c r="B116" s="34"/>
      <c r="C116" s="68" t="s">
        <v>97</v>
      </c>
      <c r="D116" s="35"/>
      <c r="E116" s="35"/>
      <c r="F116" s="217" t="str">
        <f>F7</f>
        <v>4 - Zdravotně technické instalace</v>
      </c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 ht="18" customHeight="1">
      <c r="B118" s="34"/>
      <c r="C118" s="31" t="s">
        <v>20</v>
      </c>
      <c r="D118" s="35"/>
      <c r="E118" s="35"/>
      <c r="F118" s="29" t="str">
        <f>F9</f>
        <v xml:space="preserve"> </v>
      </c>
      <c r="G118" s="35"/>
      <c r="H118" s="35"/>
      <c r="I118" s="35"/>
      <c r="J118" s="35"/>
      <c r="K118" s="31" t="s">
        <v>22</v>
      </c>
      <c r="L118" s="35"/>
      <c r="M118" s="244" t="str">
        <f>IF(O9="","",O9)</f>
        <v/>
      </c>
      <c r="N118" s="244"/>
      <c r="O118" s="244"/>
      <c r="P118" s="244"/>
      <c r="Q118" s="35"/>
      <c r="R118" s="36"/>
    </row>
    <row r="119" spans="2:65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1" customFormat="1" ht="15">
      <c r="B120" s="34"/>
      <c r="C120" s="31" t="s">
        <v>23</v>
      </c>
      <c r="D120" s="35"/>
      <c r="E120" s="35"/>
      <c r="F120" s="29" t="str">
        <f>E12</f>
        <v/>
      </c>
      <c r="G120" s="35"/>
      <c r="H120" s="35"/>
      <c r="I120" s="35"/>
      <c r="J120" s="35"/>
      <c r="K120" s="31" t="s">
        <v>30</v>
      </c>
      <c r="L120" s="35"/>
      <c r="M120" s="209" t="str">
        <f>E18</f>
        <v/>
      </c>
      <c r="N120" s="209"/>
      <c r="O120" s="209"/>
      <c r="P120" s="209"/>
      <c r="Q120" s="209"/>
      <c r="R120" s="36"/>
    </row>
    <row r="121" spans="2:65" s="1" customFormat="1" ht="14.45" customHeight="1">
      <c r="B121" s="34"/>
      <c r="C121" s="31" t="s">
        <v>28</v>
      </c>
      <c r="D121" s="35"/>
      <c r="E121" s="35"/>
      <c r="F121" s="29" t="str">
        <f>IF(E15="","",E15)</f>
        <v xml:space="preserve"> </v>
      </c>
      <c r="G121" s="35"/>
      <c r="H121" s="35"/>
      <c r="I121" s="35"/>
      <c r="J121" s="35"/>
      <c r="K121" s="31" t="s">
        <v>33</v>
      </c>
      <c r="L121" s="35"/>
      <c r="M121" s="209" t="str">
        <f>E21</f>
        <v xml:space="preserve"> </v>
      </c>
      <c r="N121" s="209"/>
      <c r="O121" s="209"/>
      <c r="P121" s="209"/>
      <c r="Q121" s="209"/>
      <c r="R121" s="36"/>
    </row>
    <row r="122" spans="2:65" s="1" customFormat="1" ht="10.3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65" s="8" customFormat="1" ht="29.25" customHeight="1">
      <c r="B123" s="122"/>
      <c r="C123" s="123" t="s">
        <v>117</v>
      </c>
      <c r="D123" s="124" t="s">
        <v>118</v>
      </c>
      <c r="E123" s="124" t="s">
        <v>56</v>
      </c>
      <c r="F123" s="265" t="s">
        <v>119</v>
      </c>
      <c r="G123" s="265"/>
      <c r="H123" s="265"/>
      <c r="I123" s="265"/>
      <c r="J123" s="124" t="s">
        <v>120</v>
      </c>
      <c r="K123" s="124" t="s">
        <v>121</v>
      </c>
      <c r="L123" s="266" t="s">
        <v>122</v>
      </c>
      <c r="M123" s="266"/>
      <c r="N123" s="265" t="s">
        <v>102</v>
      </c>
      <c r="O123" s="265"/>
      <c r="P123" s="265"/>
      <c r="Q123" s="267"/>
      <c r="R123" s="125"/>
      <c r="T123" s="75" t="s">
        <v>123</v>
      </c>
      <c r="U123" s="76" t="s">
        <v>38</v>
      </c>
      <c r="V123" s="76" t="s">
        <v>124</v>
      </c>
      <c r="W123" s="76" t="s">
        <v>125</v>
      </c>
      <c r="X123" s="76" t="s">
        <v>126</v>
      </c>
      <c r="Y123" s="76" t="s">
        <v>127</v>
      </c>
      <c r="Z123" s="76" t="s">
        <v>128</v>
      </c>
      <c r="AA123" s="77" t="s">
        <v>129</v>
      </c>
    </row>
    <row r="124" spans="2:65" s="1" customFormat="1" ht="29.25" customHeight="1">
      <c r="B124" s="34"/>
      <c r="C124" s="79" t="s">
        <v>98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268">
        <f>BK124</f>
        <v>0</v>
      </c>
      <c r="O124" s="269"/>
      <c r="P124" s="269"/>
      <c r="Q124" s="269"/>
      <c r="R124" s="36"/>
      <c r="T124" s="78"/>
      <c r="U124" s="50"/>
      <c r="V124" s="50"/>
      <c r="W124" s="126">
        <f>W125+W167+W619</f>
        <v>0</v>
      </c>
      <c r="X124" s="50"/>
      <c r="Y124" s="126">
        <f>Y125+Y167+Y619</f>
        <v>0</v>
      </c>
      <c r="Z124" s="50"/>
      <c r="AA124" s="127">
        <f>AA125+AA167+AA619</f>
        <v>0</v>
      </c>
      <c r="AT124" s="20" t="s">
        <v>73</v>
      </c>
      <c r="AU124" s="20" t="s">
        <v>104</v>
      </c>
      <c r="BK124" s="128">
        <f>BK125+BK167+BK619</f>
        <v>0</v>
      </c>
    </row>
    <row r="125" spans="2:65" s="9" customFormat="1" ht="37.35" customHeight="1">
      <c r="B125" s="129"/>
      <c r="C125" s="130"/>
      <c r="D125" s="131" t="s">
        <v>105</v>
      </c>
      <c r="E125" s="131"/>
      <c r="F125" s="131"/>
      <c r="G125" s="131"/>
      <c r="H125" s="131"/>
      <c r="I125" s="131"/>
      <c r="J125" s="131"/>
      <c r="K125" s="131"/>
      <c r="L125" s="131"/>
      <c r="M125" s="131"/>
      <c r="N125" s="257">
        <f>BK125</f>
        <v>0</v>
      </c>
      <c r="O125" s="250"/>
      <c r="P125" s="250"/>
      <c r="Q125" s="250"/>
      <c r="R125" s="132"/>
      <c r="T125" s="133"/>
      <c r="U125" s="130"/>
      <c r="V125" s="130"/>
      <c r="W125" s="134">
        <f>W126+W154+W164</f>
        <v>0</v>
      </c>
      <c r="X125" s="130"/>
      <c r="Y125" s="134">
        <f>Y126+Y154+Y164</f>
        <v>0</v>
      </c>
      <c r="Z125" s="130"/>
      <c r="AA125" s="135">
        <f>AA126+AA154+AA164</f>
        <v>0</v>
      </c>
      <c r="AR125" s="136" t="s">
        <v>80</v>
      </c>
      <c r="AT125" s="137" t="s">
        <v>73</v>
      </c>
      <c r="AU125" s="137" t="s">
        <v>74</v>
      </c>
      <c r="AY125" s="136" t="s">
        <v>130</v>
      </c>
      <c r="BK125" s="138">
        <f>BK126+BK154+BK164</f>
        <v>0</v>
      </c>
    </row>
    <row r="126" spans="2:65" s="9" customFormat="1" ht="19.899999999999999" customHeight="1">
      <c r="B126" s="129"/>
      <c r="C126" s="130"/>
      <c r="D126" s="139" t="s">
        <v>643</v>
      </c>
      <c r="E126" s="139"/>
      <c r="F126" s="139"/>
      <c r="G126" s="139"/>
      <c r="H126" s="139"/>
      <c r="I126" s="139"/>
      <c r="J126" s="139"/>
      <c r="K126" s="139"/>
      <c r="L126" s="139"/>
      <c r="M126" s="139"/>
      <c r="N126" s="258">
        <f>BK126</f>
        <v>0</v>
      </c>
      <c r="O126" s="259"/>
      <c r="P126" s="259"/>
      <c r="Q126" s="259"/>
      <c r="R126" s="132"/>
      <c r="T126" s="133"/>
      <c r="U126" s="130"/>
      <c r="V126" s="130"/>
      <c r="W126" s="134">
        <f>SUM(W127:W153)</f>
        <v>0</v>
      </c>
      <c r="X126" s="130"/>
      <c r="Y126" s="134">
        <f>SUM(Y127:Y153)</f>
        <v>0</v>
      </c>
      <c r="Z126" s="130"/>
      <c r="AA126" s="135">
        <f>SUM(AA127:AA153)</f>
        <v>0</v>
      </c>
      <c r="AR126" s="136" t="s">
        <v>80</v>
      </c>
      <c r="AT126" s="137" t="s">
        <v>73</v>
      </c>
      <c r="AU126" s="137" t="s">
        <v>80</v>
      </c>
      <c r="AY126" s="136" t="s">
        <v>130</v>
      </c>
      <c r="BK126" s="138">
        <f>SUM(BK127:BK153)</f>
        <v>0</v>
      </c>
    </row>
    <row r="127" spans="2:65" s="1" customFormat="1" ht="31.5" customHeight="1">
      <c r="B127" s="140"/>
      <c r="C127" s="141" t="s">
        <v>652</v>
      </c>
      <c r="D127" s="141" t="s">
        <v>131</v>
      </c>
      <c r="E127" s="142" t="s">
        <v>653</v>
      </c>
      <c r="F127" s="260" t="s">
        <v>654</v>
      </c>
      <c r="G127" s="260"/>
      <c r="H127" s="260"/>
      <c r="I127" s="260"/>
      <c r="J127" s="143" t="s">
        <v>134</v>
      </c>
      <c r="K127" s="144">
        <v>34.950000000000003</v>
      </c>
      <c r="L127" s="261">
        <v>0</v>
      </c>
      <c r="M127" s="261"/>
      <c r="N127" s="280">
        <f>ROUND(L127*K127,2)</f>
        <v>0</v>
      </c>
      <c r="O127" s="280"/>
      <c r="P127" s="280"/>
      <c r="Q127" s="280"/>
      <c r="R127" s="145"/>
      <c r="T127" s="146" t="s">
        <v>5</v>
      </c>
      <c r="U127" s="43" t="s">
        <v>39</v>
      </c>
      <c r="V127" s="147">
        <v>0</v>
      </c>
      <c r="W127" s="147">
        <f>V127*K127</f>
        <v>0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0" t="s">
        <v>135</v>
      </c>
      <c r="AT127" s="20" t="s">
        <v>131</v>
      </c>
      <c r="AU127" s="20" t="s">
        <v>95</v>
      </c>
      <c r="AY127" s="20" t="s">
        <v>130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80</v>
      </c>
      <c r="BK127" s="149">
        <f>ROUND(L127*K127,2)</f>
        <v>0</v>
      </c>
      <c r="BL127" s="20" t="s">
        <v>135</v>
      </c>
      <c r="BM127" s="20" t="s">
        <v>95</v>
      </c>
    </row>
    <row r="128" spans="2:65" s="1" customFormat="1" ht="42" customHeight="1">
      <c r="B128" s="34"/>
      <c r="C128" s="35"/>
      <c r="D128" s="35"/>
      <c r="E128" s="35"/>
      <c r="F128" s="283" t="s">
        <v>655</v>
      </c>
      <c r="G128" s="284"/>
      <c r="H128" s="284"/>
      <c r="I128" s="284"/>
      <c r="J128" s="35"/>
      <c r="K128" s="35"/>
      <c r="L128" s="35"/>
      <c r="M128" s="35"/>
      <c r="N128" s="35"/>
      <c r="O128" s="35"/>
      <c r="P128" s="35"/>
      <c r="Q128" s="35"/>
      <c r="R128" s="36"/>
      <c r="T128" s="173"/>
      <c r="U128" s="35"/>
      <c r="V128" s="35"/>
      <c r="W128" s="35"/>
      <c r="X128" s="35"/>
      <c r="Y128" s="35"/>
      <c r="Z128" s="35"/>
      <c r="AA128" s="73"/>
      <c r="AT128" s="20" t="s">
        <v>481</v>
      </c>
      <c r="AU128" s="20" t="s">
        <v>95</v>
      </c>
    </row>
    <row r="129" spans="2:51" s="10" customFormat="1" ht="22.5" customHeight="1">
      <c r="B129" s="150"/>
      <c r="C129" s="151"/>
      <c r="D129" s="151"/>
      <c r="E129" s="152" t="s">
        <v>5</v>
      </c>
      <c r="F129" s="270" t="s">
        <v>656</v>
      </c>
      <c r="G129" s="271"/>
      <c r="H129" s="271"/>
      <c r="I129" s="271"/>
      <c r="J129" s="151"/>
      <c r="K129" s="153">
        <v>0.58799999999999997</v>
      </c>
      <c r="L129" s="151"/>
      <c r="M129" s="151"/>
      <c r="N129" s="151"/>
      <c r="O129" s="151"/>
      <c r="P129" s="151"/>
      <c r="Q129" s="151"/>
      <c r="R129" s="154"/>
      <c r="T129" s="155"/>
      <c r="U129" s="151"/>
      <c r="V129" s="151"/>
      <c r="W129" s="151"/>
      <c r="X129" s="151"/>
      <c r="Y129" s="151"/>
      <c r="Z129" s="151"/>
      <c r="AA129" s="156"/>
      <c r="AT129" s="157" t="s">
        <v>137</v>
      </c>
      <c r="AU129" s="157" t="s">
        <v>95</v>
      </c>
      <c r="AV129" s="10" t="s">
        <v>95</v>
      </c>
      <c r="AW129" s="10" t="s">
        <v>32</v>
      </c>
      <c r="AX129" s="10" t="s">
        <v>74</v>
      </c>
      <c r="AY129" s="157" t="s">
        <v>130</v>
      </c>
    </row>
    <row r="130" spans="2:51" s="10" customFormat="1" ht="31.5" customHeight="1">
      <c r="B130" s="150"/>
      <c r="C130" s="151"/>
      <c r="D130" s="151"/>
      <c r="E130" s="152" t="s">
        <v>5</v>
      </c>
      <c r="F130" s="270" t="s">
        <v>657</v>
      </c>
      <c r="G130" s="271"/>
      <c r="H130" s="271"/>
      <c r="I130" s="271"/>
      <c r="J130" s="151"/>
      <c r="K130" s="153">
        <v>0.88200000000000001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137</v>
      </c>
      <c r="AU130" s="157" t="s">
        <v>95</v>
      </c>
      <c r="AV130" s="10" t="s">
        <v>95</v>
      </c>
      <c r="AW130" s="10" t="s">
        <v>32</v>
      </c>
      <c r="AX130" s="10" t="s">
        <v>74</v>
      </c>
      <c r="AY130" s="157" t="s">
        <v>130</v>
      </c>
    </row>
    <row r="131" spans="2:51" s="10" customFormat="1" ht="22.5" customHeight="1">
      <c r="B131" s="150"/>
      <c r="C131" s="151"/>
      <c r="D131" s="151"/>
      <c r="E131" s="152" t="s">
        <v>5</v>
      </c>
      <c r="F131" s="270" t="s">
        <v>658</v>
      </c>
      <c r="G131" s="271"/>
      <c r="H131" s="271"/>
      <c r="I131" s="271"/>
      <c r="J131" s="151"/>
      <c r="K131" s="153">
        <v>0.28000000000000003</v>
      </c>
      <c r="L131" s="151"/>
      <c r="M131" s="151"/>
      <c r="N131" s="151"/>
      <c r="O131" s="151"/>
      <c r="P131" s="151"/>
      <c r="Q131" s="151"/>
      <c r="R131" s="154"/>
      <c r="T131" s="155"/>
      <c r="U131" s="151"/>
      <c r="V131" s="151"/>
      <c r="W131" s="151"/>
      <c r="X131" s="151"/>
      <c r="Y131" s="151"/>
      <c r="Z131" s="151"/>
      <c r="AA131" s="156"/>
      <c r="AT131" s="157" t="s">
        <v>137</v>
      </c>
      <c r="AU131" s="157" t="s">
        <v>95</v>
      </c>
      <c r="AV131" s="10" t="s">
        <v>95</v>
      </c>
      <c r="AW131" s="10" t="s">
        <v>32</v>
      </c>
      <c r="AX131" s="10" t="s">
        <v>74</v>
      </c>
      <c r="AY131" s="157" t="s">
        <v>130</v>
      </c>
    </row>
    <row r="132" spans="2:51" s="10" customFormat="1" ht="22.5" customHeight="1">
      <c r="B132" s="150"/>
      <c r="C132" s="151"/>
      <c r="D132" s="151"/>
      <c r="E132" s="152" t="s">
        <v>5</v>
      </c>
      <c r="F132" s="270" t="s">
        <v>659</v>
      </c>
      <c r="G132" s="271"/>
      <c r="H132" s="271"/>
      <c r="I132" s="271"/>
      <c r="J132" s="151"/>
      <c r="K132" s="153">
        <v>0.58799999999999997</v>
      </c>
      <c r="L132" s="151"/>
      <c r="M132" s="151"/>
      <c r="N132" s="151"/>
      <c r="O132" s="151"/>
      <c r="P132" s="151"/>
      <c r="Q132" s="151"/>
      <c r="R132" s="154"/>
      <c r="T132" s="155"/>
      <c r="U132" s="151"/>
      <c r="V132" s="151"/>
      <c r="W132" s="151"/>
      <c r="X132" s="151"/>
      <c r="Y132" s="151"/>
      <c r="Z132" s="151"/>
      <c r="AA132" s="156"/>
      <c r="AT132" s="157" t="s">
        <v>137</v>
      </c>
      <c r="AU132" s="157" t="s">
        <v>95</v>
      </c>
      <c r="AV132" s="10" t="s">
        <v>95</v>
      </c>
      <c r="AW132" s="10" t="s">
        <v>32</v>
      </c>
      <c r="AX132" s="10" t="s">
        <v>74</v>
      </c>
      <c r="AY132" s="157" t="s">
        <v>130</v>
      </c>
    </row>
    <row r="133" spans="2:51" s="10" customFormat="1" ht="22.5" customHeight="1">
      <c r="B133" s="150"/>
      <c r="C133" s="151"/>
      <c r="D133" s="151"/>
      <c r="E133" s="152" t="s">
        <v>5</v>
      </c>
      <c r="F133" s="270" t="s">
        <v>660</v>
      </c>
      <c r="G133" s="271"/>
      <c r="H133" s="271"/>
      <c r="I133" s="271"/>
      <c r="J133" s="151"/>
      <c r="K133" s="153">
        <v>1.1759999999999999</v>
      </c>
      <c r="L133" s="151"/>
      <c r="M133" s="151"/>
      <c r="N133" s="151"/>
      <c r="O133" s="151"/>
      <c r="P133" s="151"/>
      <c r="Q133" s="151"/>
      <c r="R133" s="154"/>
      <c r="T133" s="155"/>
      <c r="U133" s="151"/>
      <c r="V133" s="151"/>
      <c r="W133" s="151"/>
      <c r="X133" s="151"/>
      <c r="Y133" s="151"/>
      <c r="Z133" s="151"/>
      <c r="AA133" s="156"/>
      <c r="AT133" s="157" t="s">
        <v>137</v>
      </c>
      <c r="AU133" s="157" t="s">
        <v>95</v>
      </c>
      <c r="AV133" s="10" t="s">
        <v>95</v>
      </c>
      <c r="AW133" s="10" t="s">
        <v>32</v>
      </c>
      <c r="AX133" s="10" t="s">
        <v>74</v>
      </c>
      <c r="AY133" s="157" t="s">
        <v>130</v>
      </c>
    </row>
    <row r="134" spans="2:51" s="10" customFormat="1" ht="31.5" customHeight="1">
      <c r="B134" s="150"/>
      <c r="C134" s="151"/>
      <c r="D134" s="151"/>
      <c r="E134" s="152" t="s">
        <v>5</v>
      </c>
      <c r="F134" s="270" t="s">
        <v>661</v>
      </c>
      <c r="G134" s="271"/>
      <c r="H134" s="271"/>
      <c r="I134" s="271"/>
      <c r="J134" s="151"/>
      <c r="K134" s="153">
        <v>2.94</v>
      </c>
      <c r="L134" s="151"/>
      <c r="M134" s="151"/>
      <c r="N134" s="151"/>
      <c r="O134" s="151"/>
      <c r="P134" s="151"/>
      <c r="Q134" s="151"/>
      <c r="R134" s="154"/>
      <c r="T134" s="155"/>
      <c r="U134" s="151"/>
      <c r="V134" s="151"/>
      <c r="W134" s="151"/>
      <c r="X134" s="151"/>
      <c r="Y134" s="151"/>
      <c r="Z134" s="151"/>
      <c r="AA134" s="156"/>
      <c r="AT134" s="157" t="s">
        <v>137</v>
      </c>
      <c r="AU134" s="157" t="s">
        <v>95</v>
      </c>
      <c r="AV134" s="10" t="s">
        <v>95</v>
      </c>
      <c r="AW134" s="10" t="s">
        <v>32</v>
      </c>
      <c r="AX134" s="10" t="s">
        <v>74</v>
      </c>
      <c r="AY134" s="157" t="s">
        <v>130</v>
      </c>
    </row>
    <row r="135" spans="2:51" s="10" customFormat="1" ht="31.5" customHeight="1">
      <c r="B135" s="150"/>
      <c r="C135" s="151"/>
      <c r="D135" s="151"/>
      <c r="E135" s="152" t="s">
        <v>5</v>
      </c>
      <c r="F135" s="270" t="s">
        <v>662</v>
      </c>
      <c r="G135" s="271"/>
      <c r="H135" s="271"/>
      <c r="I135" s="271"/>
      <c r="J135" s="151"/>
      <c r="K135" s="153">
        <v>2.3519999999999999</v>
      </c>
      <c r="L135" s="151"/>
      <c r="M135" s="151"/>
      <c r="N135" s="151"/>
      <c r="O135" s="151"/>
      <c r="P135" s="151"/>
      <c r="Q135" s="151"/>
      <c r="R135" s="154"/>
      <c r="T135" s="155"/>
      <c r="U135" s="151"/>
      <c r="V135" s="151"/>
      <c r="W135" s="151"/>
      <c r="X135" s="151"/>
      <c r="Y135" s="151"/>
      <c r="Z135" s="151"/>
      <c r="AA135" s="156"/>
      <c r="AT135" s="157" t="s">
        <v>137</v>
      </c>
      <c r="AU135" s="157" t="s">
        <v>95</v>
      </c>
      <c r="AV135" s="10" t="s">
        <v>95</v>
      </c>
      <c r="AW135" s="10" t="s">
        <v>32</v>
      </c>
      <c r="AX135" s="10" t="s">
        <v>74</v>
      </c>
      <c r="AY135" s="157" t="s">
        <v>130</v>
      </c>
    </row>
    <row r="136" spans="2:51" s="10" customFormat="1" ht="31.5" customHeight="1">
      <c r="B136" s="150"/>
      <c r="C136" s="151"/>
      <c r="D136" s="151"/>
      <c r="E136" s="152" t="s">
        <v>5</v>
      </c>
      <c r="F136" s="270" t="s">
        <v>663</v>
      </c>
      <c r="G136" s="271"/>
      <c r="H136" s="271"/>
      <c r="I136" s="271"/>
      <c r="J136" s="151"/>
      <c r="K136" s="153">
        <v>2.3519999999999999</v>
      </c>
      <c r="L136" s="151"/>
      <c r="M136" s="151"/>
      <c r="N136" s="151"/>
      <c r="O136" s="151"/>
      <c r="P136" s="151"/>
      <c r="Q136" s="151"/>
      <c r="R136" s="154"/>
      <c r="T136" s="155"/>
      <c r="U136" s="151"/>
      <c r="V136" s="151"/>
      <c r="W136" s="151"/>
      <c r="X136" s="151"/>
      <c r="Y136" s="151"/>
      <c r="Z136" s="151"/>
      <c r="AA136" s="156"/>
      <c r="AT136" s="157" t="s">
        <v>137</v>
      </c>
      <c r="AU136" s="157" t="s">
        <v>95</v>
      </c>
      <c r="AV136" s="10" t="s">
        <v>95</v>
      </c>
      <c r="AW136" s="10" t="s">
        <v>32</v>
      </c>
      <c r="AX136" s="10" t="s">
        <v>74</v>
      </c>
      <c r="AY136" s="157" t="s">
        <v>130</v>
      </c>
    </row>
    <row r="137" spans="2:51" s="10" customFormat="1" ht="22.5" customHeight="1">
      <c r="B137" s="150"/>
      <c r="C137" s="151"/>
      <c r="D137" s="151"/>
      <c r="E137" s="152" t="s">
        <v>5</v>
      </c>
      <c r="F137" s="270" t="s">
        <v>664</v>
      </c>
      <c r="G137" s="271"/>
      <c r="H137" s="271"/>
      <c r="I137" s="271"/>
      <c r="J137" s="151"/>
      <c r="K137" s="153">
        <v>0.58799999999999997</v>
      </c>
      <c r="L137" s="151"/>
      <c r="M137" s="151"/>
      <c r="N137" s="151"/>
      <c r="O137" s="151"/>
      <c r="P137" s="151"/>
      <c r="Q137" s="151"/>
      <c r="R137" s="154"/>
      <c r="T137" s="155"/>
      <c r="U137" s="151"/>
      <c r="V137" s="151"/>
      <c r="W137" s="151"/>
      <c r="X137" s="151"/>
      <c r="Y137" s="151"/>
      <c r="Z137" s="151"/>
      <c r="AA137" s="156"/>
      <c r="AT137" s="157" t="s">
        <v>137</v>
      </c>
      <c r="AU137" s="157" t="s">
        <v>95</v>
      </c>
      <c r="AV137" s="10" t="s">
        <v>95</v>
      </c>
      <c r="AW137" s="10" t="s">
        <v>32</v>
      </c>
      <c r="AX137" s="10" t="s">
        <v>74</v>
      </c>
      <c r="AY137" s="157" t="s">
        <v>130</v>
      </c>
    </row>
    <row r="138" spans="2:51" s="10" customFormat="1" ht="22.5" customHeight="1">
      <c r="B138" s="150"/>
      <c r="C138" s="151"/>
      <c r="D138" s="151"/>
      <c r="E138" s="152" t="s">
        <v>5</v>
      </c>
      <c r="F138" s="270" t="s">
        <v>665</v>
      </c>
      <c r="G138" s="271"/>
      <c r="H138" s="271"/>
      <c r="I138" s="271"/>
      <c r="J138" s="151"/>
      <c r="K138" s="153">
        <v>0.224</v>
      </c>
      <c r="L138" s="151"/>
      <c r="M138" s="151"/>
      <c r="N138" s="151"/>
      <c r="O138" s="151"/>
      <c r="P138" s="151"/>
      <c r="Q138" s="151"/>
      <c r="R138" s="154"/>
      <c r="T138" s="155"/>
      <c r="U138" s="151"/>
      <c r="V138" s="151"/>
      <c r="W138" s="151"/>
      <c r="X138" s="151"/>
      <c r="Y138" s="151"/>
      <c r="Z138" s="151"/>
      <c r="AA138" s="156"/>
      <c r="AT138" s="157" t="s">
        <v>137</v>
      </c>
      <c r="AU138" s="157" t="s">
        <v>95</v>
      </c>
      <c r="AV138" s="10" t="s">
        <v>95</v>
      </c>
      <c r="AW138" s="10" t="s">
        <v>32</v>
      </c>
      <c r="AX138" s="10" t="s">
        <v>74</v>
      </c>
      <c r="AY138" s="157" t="s">
        <v>130</v>
      </c>
    </row>
    <row r="139" spans="2:51" s="10" customFormat="1" ht="22.5" customHeight="1">
      <c r="B139" s="150"/>
      <c r="C139" s="151"/>
      <c r="D139" s="151"/>
      <c r="E139" s="152" t="s">
        <v>5</v>
      </c>
      <c r="F139" s="270" t="s">
        <v>666</v>
      </c>
      <c r="G139" s="271"/>
      <c r="H139" s="271"/>
      <c r="I139" s="271"/>
      <c r="J139" s="151"/>
      <c r="K139" s="153">
        <v>0.14000000000000001</v>
      </c>
      <c r="L139" s="151"/>
      <c r="M139" s="151"/>
      <c r="N139" s="151"/>
      <c r="O139" s="151"/>
      <c r="P139" s="151"/>
      <c r="Q139" s="151"/>
      <c r="R139" s="154"/>
      <c r="T139" s="155"/>
      <c r="U139" s="151"/>
      <c r="V139" s="151"/>
      <c r="W139" s="151"/>
      <c r="X139" s="151"/>
      <c r="Y139" s="151"/>
      <c r="Z139" s="151"/>
      <c r="AA139" s="156"/>
      <c r="AT139" s="157" t="s">
        <v>137</v>
      </c>
      <c r="AU139" s="157" t="s">
        <v>95</v>
      </c>
      <c r="AV139" s="10" t="s">
        <v>95</v>
      </c>
      <c r="AW139" s="10" t="s">
        <v>32</v>
      </c>
      <c r="AX139" s="10" t="s">
        <v>74</v>
      </c>
      <c r="AY139" s="157" t="s">
        <v>130</v>
      </c>
    </row>
    <row r="140" spans="2:51" s="10" customFormat="1" ht="31.5" customHeight="1">
      <c r="B140" s="150"/>
      <c r="C140" s="151"/>
      <c r="D140" s="151"/>
      <c r="E140" s="152" t="s">
        <v>5</v>
      </c>
      <c r="F140" s="270" t="s">
        <v>667</v>
      </c>
      <c r="G140" s="271"/>
      <c r="H140" s="271"/>
      <c r="I140" s="271"/>
      <c r="J140" s="151"/>
      <c r="K140" s="153">
        <v>1.19</v>
      </c>
      <c r="L140" s="151"/>
      <c r="M140" s="151"/>
      <c r="N140" s="151"/>
      <c r="O140" s="151"/>
      <c r="P140" s="151"/>
      <c r="Q140" s="151"/>
      <c r="R140" s="154"/>
      <c r="T140" s="155"/>
      <c r="U140" s="151"/>
      <c r="V140" s="151"/>
      <c r="W140" s="151"/>
      <c r="X140" s="151"/>
      <c r="Y140" s="151"/>
      <c r="Z140" s="151"/>
      <c r="AA140" s="156"/>
      <c r="AT140" s="157" t="s">
        <v>137</v>
      </c>
      <c r="AU140" s="157" t="s">
        <v>95</v>
      </c>
      <c r="AV140" s="10" t="s">
        <v>95</v>
      </c>
      <c r="AW140" s="10" t="s">
        <v>32</v>
      </c>
      <c r="AX140" s="10" t="s">
        <v>74</v>
      </c>
      <c r="AY140" s="157" t="s">
        <v>130</v>
      </c>
    </row>
    <row r="141" spans="2:51" s="10" customFormat="1" ht="22.5" customHeight="1">
      <c r="B141" s="150"/>
      <c r="C141" s="151"/>
      <c r="D141" s="151"/>
      <c r="E141" s="152" t="s">
        <v>5</v>
      </c>
      <c r="F141" s="270" t="s">
        <v>668</v>
      </c>
      <c r="G141" s="271"/>
      <c r="H141" s="271"/>
      <c r="I141" s="271"/>
      <c r="J141" s="151"/>
      <c r="K141" s="153">
        <v>0.35</v>
      </c>
      <c r="L141" s="151"/>
      <c r="M141" s="151"/>
      <c r="N141" s="151"/>
      <c r="O141" s="151"/>
      <c r="P141" s="151"/>
      <c r="Q141" s="151"/>
      <c r="R141" s="154"/>
      <c r="T141" s="155"/>
      <c r="U141" s="151"/>
      <c r="V141" s="151"/>
      <c r="W141" s="151"/>
      <c r="X141" s="151"/>
      <c r="Y141" s="151"/>
      <c r="Z141" s="151"/>
      <c r="AA141" s="156"/>
      <c r="AT141" s="157" t="s">
        <v>137</v>
      </c>
      <c r="AU141" s="157" t="s">
        <v>95</v>
      </c>
      <c r="AV141" s="10" t="s">
        <v>95</v>
      </c>
      <c r="AW141" s="10" t="s">
        <v>32</v>
      </c>
      <c r="AX141" s="10" t="s">
        <v>74</v>
      </c>
      <c r="AY141" s="157" t="s">
        <v>130</v>
      </c>
    </row>
    <row r="142" spans="2:51" s="10" customFormat="1" ht="31.5" customHeight="1">
      <c r="B142" s="150"/>
      <c r="C142" s="151"/>
      <c r="D142" s="151"/>
      <c r="E142" s="152" t="s">
        <v>5</v>
      </c>
      <c r="F142" s="270" t="s">
        <v>669</v>
      </c>
      <c r="G142" s="271"/>
      <c r="H142" s="271"/>
      <c r="I142" s="271"/>
      <c r="J142" s="151"/>
      <c r="K142" s="153">
        <v>1.26</v>
      </c>
      <c r="L142" s="151"/>
      <c r="M142" s="151"/>
      <c r="N142" s="151"/>
      <c r="O142" s="151"/>
      <c r="P142" s="151"/>
      <c r="Q142" s="151"/>
      <c r="R142" s="154"/>
      <c r="T142" s="155"/>
      <c r="U142" s="151"/>
      <c r="V142" s="151"/>
      <c r="W142" s="151"/>
      <c r="X142" s="151"/>
      <c r="Y142" s="151"/>
      <c r="Z142" s="151"/>
      <c r="AA142" s="156"/>
      <c r="AT142" s="157" t="s">
        <v>137</v>
      </c>
      <c r="AU142" s="157" t="s">
        <v>95</v>
      </c>
      <c r="AV142" s="10" t="s">
        <v>95</v>
      </c>
      <c r="AW142" s="10" t="s">
        <v>32</v>
      </c>
      <c r="AX142" s="10" t="s">
        <v>74</v>
      </c>
      <c r="AY142" s="157" t="s">
        <v>130</v>
      </c>
    </row>
    <row r="143" spans="2:51" s="10" customFormat="1" ht="22.5" customHeight="1">
      <c r="B143" s="150"/>
      <c r="C143" s="151"/>
      <c r="D143" s="151"/>
      <c r="E143" s="152" t="s">
        <v>5</v>
      </c>
      <c r="F143" s="270" t="s">
        <v>670</v>
      </c>
      <c r="G143" s="271"/>
      <c r="H143" s="271"/>
      <c r="I143" s="271"/>
      <c r="J143" s="151"/>
      <c r="K143" s="153">
        <v>0.42</v>
      </c>
      <c r="L143" s="151"/>
      <c r="M143" s="151"/>
      <c r="N143" s="151"/>
      <c r="O143" s="151"/>
      <c r="P143" s="151"/>
      <c r="Q143" s="151"/>
      <c r="R143" s="154"/>
      <c r="T143" s="155"/>
      <c r="U143" s="151"/>
      <c r="V143" s="151"/>
      <c r="W143" s="151"/>
      <c r="X143" s="151"/>
      <c r="Y143" s="151"/>
      <c r="Z143" s="151"/>
      <c r="AA143" s="156"/>
      <c r="AT143" s="157" t="s">
        <v>137</v>
      </c>
      <c r="AU143" s="157" t="s">
        <v>95</v>
      </c>
      <c r="AV143" s="10" t="s">
        <v>95</v>
      </c>
      <c r="AW143" s="10" t="s">
        <v>32</v>
      </c>
      <c r="AX143" s="10" t="s">
        <v>74</v>
      </c>
      <c r="AY143" s="157" t="s">
        <v>130</v>
      </c>
    </row>
    <row r="144" spans="2:51" s="10" customFormat="1" ht="22.5" customHeight="1">
      <c r="B144" s="150"/>
      <c r="C144" s="151"/>
      <c r="D144" s="151"/>
      <c r="E144" s="152" t="s">
        <v>5</v>
      </c>
      <c r="F144" s="270" t="s">
        <v>671</v>
      </c>
      <c r="G144" s="271"/>
      <c r="H144" s="271"/>
      <c r="I144" s="271"/>
      <c r="J144" s="151"/>
      <c r="K144" s="153">
        <v>0.42</v>
      </c>
      <c r="L144" s="151"/>
      <c r="M144" s="151"/>
      <c r="N144" s="151"/>
      <c r="O144" s="151"/>
      <c r="P144" s="151"/>
      <c r="Q144" s="151"/>
      <c r="R144" s="154"/>
      <c r="T144" s="155"/>
      <c r="U144" s="151"/>
      <c r="V144" s="151"/>
      <c r="W144" s="151"/>
      <c r="X144" s="151"/>
      <c r="Y144" s="151"/>
      <c r="Z144" s="151"/>
      <c r="AA144" s="156"/>
      <c r="AT144" s="157" t="s">
        <v>137</v>
      </c>
      <c r="AU144" s="157" t="s">
        <v>95</v>
      </c>
      <c r="AV144" s="10" t="s">
        <v>95</v>
      </c>
      <c r="AW144" s="10" t="s">
        <v>32</v>
      </c>
      <c r="AX144" s="10" t="s">
        <v>74</v>
      </c>
      <c r="AY144" s="157" t="s">
        <v>130</v>
      </c>
    </row>
    <row r="145" spans="2:65" s="10" customFormat="1" ht="22.5" customHeight="1">
      <c r="B145" s="150"/>
      <c r="C145" s="151"/>
      <c r="D145" s="151"/>
      <c r="E145" s="152" t="s">
        <v>5</v>
      </c>
      <c r="F145" s="270" t="s">
        <v>672</v>
      </c>
      <c r="G145" s="271"/>
      <c r="H145" s="271"/>
      <c r="I145" s="271"/>
      <c r="J145" s="151"/>
      <c r="K145" s="153">
        <v>0.42</v>
      </c>
      <c r="L145" s="151"/>
      <c r="M145" s="151"/>
      <c r="N145" s="151"/>
      <c r="O145" s="151"/>
      <c r="P145" s="151"/>
      <c r="Q145" s="151"/>
      <c r="R145" s="154"/>
      <c r="T145" s="155"/>
      <c r="U145" s="151"/>
      <c r="V145" s="151"/>
      <c r="W145" s="151"/>
      <c r="X145" s="151"/>
      <c r="Y145" s="151"/>
      <c r="Z145" s="151"/>
      <c r="AA145" s="156"/>
      <c r="AT145" s="157" t="s">
        <v>137</v>
      </c>
      <c r="AU145" s="157" t="s">
        <v>95</v>
      </c>
      <c r="AV145" s="10" t="s">
        <v>95</v>
      </c>
      <c r="AW145" s="10" t="s">
        <v>32</v>
      </c>
      <c r="AX145" s="10" t="s">
        <v>74</v>
      </c>
      <c r="AY145" s="157" t="s">
        <v>130</v>
      </c>
    </row>
    <row r="146" spans="2:65" s="10" customFormat="1" ht="22.5" customHeight="1">
      <c r="B146" s="150"/>
      <c r="C146" s="151"/>
      <c r="D146" s="151"/>
      <c r="E146" s="152" t="s">
        <v>5</v>
      </c>
      <c r="F146" s="270" t="s">
        <v>673</v>
      </c>
      <c r="G146" s="271"/>
      <c r="H146" s="271"/>
      <c r="I146" s="271"/>
      <c r="J146" s="151"/>
      <c r="K146" s="153">
        <v>0.42</v>
      </c>
      <c r="L146" s="151"/>
      <c r="M146" s="151"/>
      <c r="N146" s="151"/>
      <c r="O146" s="151"/>
      <c r="P146" s="151"/>
      <c r="Q146" s="151"/>
      <c r="R146" s="154"/>
      <c r="T146" s="155"/>
      <c r="U146" s="151"/>
      <c r="V146" s="151"/>
      <c r="W146" s="151"/>
      <c r="X146" s="151"/>
      <c r="Y146" s="151"/>
      <c r="Z146" s="151"/>
      <c r="AA146" s="156"/>
      <c r="AT146" s="157" t="s">
        <v>137</v>
      </c>
      <c r="AU146" s="157" t="s">
        <v>95</v>
      </c>
      <c r="AV146" s="10" t="s">
        <v>95</v>
      </c>
      <c r="AW146" s="10" t="s">
        <v>32</v>
      </c>
      <c r="AX146" s="10" t="s">
        <v>74</v>
      </c>
      <c r="AY146" s="157" t="s">
        <v>130</v>
      </c>
    </row>
    <row r="147" spans="2:65" s="10" customFormat="1" ht="22.5" customHeight="1">
      <c r="B147" s="150"/>
      <c r="C147" s="151"/>
      <c r="D147" s="151"/>
      <c r="E147" s="152" t="s">
        <v>5</v>
      </c>
      <c r="F147" s="270" t="s">
        <v>674</v>
      </c>
      <c r="G147" s="271"/>
      <c r="H147" s="271"/>
      <c r="I147" s="271"/>
      <c r="J147" s="151"/>
      <c r="K147" s="153">
        <v>0.84</v>
      </c>
      <c r="L147" s="151"/>
      <c r="M147" s="151"/>
      <c r="N147" s="151"/>
      <c r="O147" s="151"/>
      <c r="P147" s="151"/>
      <c r="Q147" s="151"/>
      <c r="R147" s="154"/>
      <c r="T147" s="155"/>
      <c r="U147" s="151"/>
      <c r="V147" s="151"/>
      <c r="W147" s="151"/>
      <c r="X147" s="151"/>
      <c r="Y147" s="151"/>
      <c r="Z147" s="151"/>
      <c r="AA147" s="156"/>
      <c r="AT147" s="157" t="s">
        <v>137</v>
      </c>
      <c r="AU147" s="157" t="s">
        <v>95</v>
      </c>
      <c r="AV147" s="10" t="s">
        <v>95</v>
      </c>
      <c r="AW147" s="10" t="s">
        <v>32</v>
      </c>
      <c r="AX147" s="10" t="s">
        <v>74</v>
      </c>
      <c r="AY147" s="157" t="s">
        <v>130</v>
      </c>
    </row>
    <row r="148" spans="2:65" s="10" customFormat="1" ht="31.5" customHeight="1">
      <c r="B148" s="150"/>
      <c r="C148" s="151"/>
      <c r="D148" s="151"/>
      <c r="E148" s="152" t="s">
        <v>5</v>
      </c>
      <c r="F148" s="270" t="s">
        <v>675</v>
      </c>
      <c r="G148" s="271"/>
      <c r="H148" s="271"/>
      <c r="I148" s="271"/>
      <c r="J148" s="151"/>
      <c r="K148" s="153">
        <v>1.08</v>
      </c>
      <c r="L148" s="151"/>
      <c r="M148" s="151"/>
      <c r="N148" s="151"/>
      <c r="O148" s="151"/>
      <c r="P148" s="151"/>
      <c r="Q148" s="151"/>
      <c r="R148" s="154"/>
      <c r="T148" s="155"/>
      <c r="U148" s="151"/>
      <c r="V148" s="151"/>
      <c r="W148" s="151"/>
      <c r="X148" s="151"/>
      <c r="Y148" s="151"/>
      <c r="Z148" s="151"/>
      <c r="AA148" s="156"/>
      <c r="AT148" s="157" t="s">
        <v>137</v>
      </c>
      <c r="AU148" s="157" t="s">
        <v>95</v>
      </c>
      <c r="AV148" s="10" t="s">
        <v>95</v>
      </c>
      <c r="AW148" s="10" t="s">
        <v>32</v>
      </c>
      <c r="AX148" s="10" t="s">
        <v>74</v>
      </c>
      <c r="AY148" s="157" t="s">
        <v>130</v>
      </c>
    </row>
    <row r="149" spans="2:65" s="10" customFormat="1" ht="31.5" customHeight="1">
      <c r="B149" s="150"/>
      <c r="C149" s="151"/>
      <c r="D149" s="151"/>
      <c r="E149" s="152" t="s">
        <v>5</v>
      </c>
      <c r="F149" s="270" t="s">
        <v>676</v>
      </c>
      <c r="G149" s="271"/>
      <c r="H149" s="271"/>
      <c r="I149" s="271"/>
      <c r="J149" s="151"/>
      <c r="K149" s="153">
        <v>3.84</v>
      </c>
      <c r="L149" s="151"/>
      <c r="M149" s="151"/>
      <c r="N149" s="151"/>
      <c r="O149" s="151"/>
      <c r="P149" s="151"/>
      <c r="Q149" s="151"/>
      <c r="R149" s="154"/>
      <c r="T149" s="155"/>
      <c r="U149" s="151"/>
      <c r="V149" s="151"/>
      <c r="W149" s="151"/>
      <c r="X149" s="151"/>
      <c r="Y149" s="151"/>
      <c r="Z149" s="151"/>
      <c r="AA149" s="156"/>
      <c r="AT149" s="157" t="s">
        <v>137</v>
      </c>
      <c r="AU149" s="157" t="s">
        <v>95</v>
      </c>
      <c r="AV149" s="10" t="s">
        <v>95</v>
      </c>
      <c r="AW149" s="10" t="s">
        <v>32</v>
      </c>
      <c r="AX149" s="10" t="s">
        <v>74</v>
      </c>
      <c r="AY149" s="157" t="s">
        <v>130</v>
      </c>
    </row>
    <row r="150" spans="2:65" s="10" customFormat="1" ht="31.5" customHeight="1">
      <c r="B150" s="150"/>
      <c r="C150" s="151"/>
      <c r="D150" s="151"/>
      <c r="E150" s="152" t="s">
        <v>5</v>
      </c>
      <c r="F150" s="270" t="s">
        <v>677</v>
      </c>
      <c r="G150" s="271"/>
      <c r="H150" s="271"/>
      <c r="I150" s="271"/>
      <c r="J150" s="151"/>
      <c r="K150" s="153">
        <v>3.78</v>
      </c>
      <c r="L150" s="151"/>
      <c r="M150" s="151"/>
      <c r="N150" s="151"/>
      <c r="O150" s="151"/>
      <c r="P150" s="151"/>
      <c r="Q150" s="151"/>
      <c r="R150" s="154"/>
      <c r="T150" s="155"/>
      <c r="U150" s="151"/>
      <c r="V150" s="151"/>
      <c r="W150" s="151"/>
      <c r="X150" s="151"/>
      <c r="Y150" s="151"/>
      <c r="Z150" s="151"/>
      <c r="AA150" s="156"/>
      <c r="AT150" s="157" t="s">
        <v>137</v>
      </c>
      <c r="AU150" s="157" t="s">
        <v>95</v>
      </c>
      <c r="AV150" s="10" t="s">
        <v>95</v>
      </c>
      <c r="AW150" s="10" t="s">
        <v>32</v>
      </c>
      <c r="AX150" s="10" t="s">
        <v>74</v>
      </c>
      <c r="AY150" s="157" t="s">
        <v>130</v>
      </c>
    </row>
    <row r="151" spans="2:65" s="10" customFormat="1" ht="31.5" customHeight="1">
      <c r="B151" s="150"/>
      <c r="C151" s="151"/>
      <c r="D151" s="151"/>
      <c r="E151" s="152" t="s">
        <v>5</v>
      </c>
      <c r="F151" s="270" t="s">
        <v>678</v>
      </c>
      <c r="G151" s="271"/>
      <c r="H151" s="271"/>
      <c r="I151" s="271"/>
      <c r="J151" s="151"/>
      <c r="K151" s="153">
        <v>4.41</v>
      </c>
      <c r="L151" s="151"/>
      <c r="M151" s="151"/>
      <c r="N151" s="151"/>
      <c r="O151" s="151"/>
      <c r="P151" s="151"/>
      <c r="Q151" s="151"/>
      <c r="R151" s="154"/>
      <c r="T151" s="155"/>
      <c r="U151" s="151"/>
      <c r="V151" s="151"/>
      <c r="W151" s="151"/>
      <c r="X151" s="151"/>
      <c r="Y151" s="151"/>
      <c r="Z151" s="151"/>
      <c r="AA151" s="156"/>
      <c r="AT151" s="157" t="s">
        <v>137</v>
      </c>
      <c r="AU151" s="157" t="s">
        <v>95</v>
      </c>
      <c r="AV151" s="10" t="s">
        <v>95</v>
      </c>
      <c r="AW151" s="10" t="s">
        <v>32</v>
      </c>
      <c r="AX151" s="10" t="s">
        <v>74</v>
      </c>
      <c r="AY151" s="157" t="s">
        <v>130</v>
      </c>
    </row>
    <row r="152" spans="2:65" s="10" customFormat="1" ht="31.5" customHeight="1">
      <c r="B152" s="150"/>
      <c r="C152" s="151"/>
      <c r="D152" s="151"/>
      <c r="E152" s="152" t="s">
        <v>5</v>
      </c>
      <c r="F152" s="270" t="s">
        <v>679</v>
      </c>
      <c r="G152" s="271"/>
      <c r="H152" s="271"/>
      <c r="I152" s="271"/>
      <c r="J152" s="151"/>
      <c r="K152" s="153">
        <v>4.41</v>
      </c>
      <c r="L152" s="151"/>
      <c r="M152" s="151"/>
      <c r="N152" s="151"/>
      <c r="O152" s="151"/>
      <c r="P152" s="151"/>
      <c r="Q152" s="151"/>
      <c r="R152" s="154"/>
      <c r="T152" s="155"/>
      <c r="U152" s="151"/>
      <c r="V152" s="151"/>
      <c r="W152" s="151"/>
      <c r="X152" s="151"/>
      <c r="Y152" s="151"/>
      <c r="Z152" s="151"/>
      <c r="AA152" s="156"/>
      <c r="AT152" s="157" t="s">
        <v>137</v>
      </c>
      <c r="AU152" s="157" t="s">
        <v>95</v>
      </c>
      <c r="AV152" s="10" t="s">
        <v>95</v>
      </c>
      <c r="AW152" s="10" t="s">
        <v>32</v>
      </c>
      <c r="AX152" s="10" t="s">
        <v>74</v>
      </c>
      <c r="AY152" s="157" t="s">
        <v>130</v>
      </c>
    </row>
    <row r="153" spans="2:65" s="11" customFormat="1" ht="22.5" customHeight="1">
      <c r="B153" s="158"/>
      <c r="C153" s="159"/>
      <c r="D153" s="159"/>
      <c r="E153" s="160" t="s">
        <v>5</v>
      </c>
      <c r="F153" s="291" t="s">
        <v>141</v>
      </c>
      <c r="G153" s="275"/>
      <c r="H153" s="275"/>
      <c r="I153" s="275"/>
      <c r="J153" s="159"/>
      <c r="K153" s="161">
        <v>34.950000000000003</v>
      </c>
      <c r="L153" s="159"/>
      <c r="M153" s="159"/>
      <c r="N153" s="159"/>
      <c r="O153" s="159"/>
      <c r="P153" s="159"/>
      <c r="Q153" s="159"/>
      <c r="R153" s="162"/>
      <c r="T153" s="163"/>
      <c r="U153" s="159"/>
      <c r="V153" s="159"/>
      <c r="W153" s="159"/>
      <c r="X153" s="159"/>
      <c r="Y153" s="159"/>
      <c r="Z153" s="159"/>
      <c r="AA153" s="164"/>
      <c r="AT153" s="165" t="s">
        <v>137</v>
      </c>
      <c r="AU153" s="165" t="s">
        <v>95</v>
      </c>
      <c r="AV153" s="11" t="s">
        <v>135</v>
      </c>
      <c r="AW153" s="11" t="s">
        <v>32</v>
      </c>
      <c r="AX153" s="11" t="s">
        <v>80</v>
      </c>
      <c r="AY153" s="165" t="s">
        <v>130</v>
      </c>
    </row>
    <row r="154" spans="2:65" s="9" customFormat="1" ht="29.85" customHeight="1">
      <c r="B154" s="129"/>
      <c r="C154" s="130"/>
      <c r="D154" s="139" t="s">
        <v>106</v>
      </c>
      <c r="E154" s="139"/>
      <c r="F154" s="139"/>
      <c r="G154" s="139"/>
      <c r="H154" s="139"/>
      <c r="I154" s="139"/>
      <c r="J154" s="139"/>
      <c r="K154" s="139"/>
      <c r="L154" s="139"/>
      <c r="M154" s="139"/>
      <c r="N154" s="258">
        <f>BK154</f>
        <v>0</v>
      </c>
      <c r="O154" s="259"/>
      <c r="P154" s="259"/>
      <c r="Q154" s="259"/>
      <c r="R154" s="132"/>
      <c r="T154" s="133"/>
      <c r="U154" s="130"/>
      <c r="V154" s="130"/>
      <c r="W154" s="134">
        <f>SUM(W155:W163)</f>
        <v>0</v>
      </c>
      <c r="X154" s="130"/>
      <c r="Y154" s="134">
        <f>SUM(Y155:Y163)</f>
        <v>0</v>
      </c>
      <c r="Z154" s="130"/>
      <c r="AA154" s="135">
        <f>SUM(AA155:AA163)</f>
        <v>0</v>
      </c>
      <c r="AR154" s="136" t="s">
        <v>80</v>
      </c>
      <c r="AT154" s="137" t="s">
        <v>73</v>
      </c>
      <c r="AU154" s="137" t="s">
        <v>80</v>
      </c>
      <c r="AY154" s="136" t="s">
        <v>130</v>
      </c>
      <c r="BK154" s="138">
        <f>SUM(BK155:BK163)</f>
        <v>0</v>
      </c>
    </row>
    <row r="155" spans="2:65" s="1" customFormat="1" ht="44.25" customHeight="1">
      <c r="B155" s="140"/>
      <c r="C155" s="141" t="s">
        <v>680</v>
      </c>
      <c r="D155" s="141" t="s">
        <v>131</v>
      </c>
      <c r="E155" s="142" t="s">
        <v>681</v>
      </c>
      <c r="F155" s="260" t="s">
        <v>682</v>
      </c>
      <c r="G155" s="260"/>
      <c r="H155" s="260"/>
      <c r="I155" s="260"/>
      <c r="J155" s="143" t="s">
        <v>134</v>
      </c>
      <c r="K155" s="144">
        <v>48.24</v>
      </c>
      <c r="L155" s="261">
        <v>0</v>
      </c>
      <c r="M155" s="261"/>
      <c r="N155" s="280">
        <f>ROUND(L155*K155,2)</f>
        <v>0</v>
      </c>
      <c r="O155" s="280"/>
      <c r="P155" s="280"/>
      <c r="Q155" s="280"/>
      <c r="R155" s="145"/>
      <c r="T155" s="146" t="s">
        <v>5</v>
      </c>
      <c r="U155" s="43" t="s">
        <v>39</v>
      </c>
      <c r="V155" s="147">
        <v>0</v>
      </c>
      <c r="W155" s="147">
        <f>V155*K155</f>
        <v>0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20" t="s">
        <v>135</v>
      </c>
      <c r="AT155" s="20" t="s">
        <v>131</v>
      </c>
      <c r="AU155" s="20" t="s">
        <v>95</v>
      </c>
      <c r="AY155" s="20" t="s">
        <v>130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0" t="s">
        <v>80</v>
      </c>
      <c r="BK155" s="149">
        <f>ROUND(L155*K155,2)</f>
        <v>0</v>
      </c>
      <c r="BL155" s="20" t="s">
        <v>135</v>
      </c>
      <c r="BM155" s="20" t="s">
        <v>135</v>
      </c>
    </row>
    <row r="156" spans="2:65" s="1" customFormat="1" ht="78" customHeight="1">
      <c r="B156" s="34"/>
      <c r="C156" s="35"/>
      <c r="D156" s="35"/>
      <c r="E156" s="35"/>
      <c r="F156" s="283" t="s">
        <v>683</v>
      </c>
      <c r="G156" s="284"/>
      <c r="H156" s="284"/>
      <c r="I156" s="284"/>
      <c r="J156" s="35"/>
      <c r="K156" s="35"/>
      <c r="L156" s="35"/>
      <c r="M156" s="35"/>
      <c r="N156" s="35"/>
      <c r="O156" s="35"/>
      <c r="P156" s="35"/>
      <c r="Q156" s="35"/>
      <c r="R156" s="36"/>
      <c r="T156" s="173"/>
      <c r="U156" s="35"/>
      <c r="V156" s="35"/>
      <c r="W156" s="35"/>
      <c r="X156" s="35"/>
      <c r="Y156" s="35"/>
      <c r="Z156" s="35"/>
      <c r="AA156" s="73"/>
      <c r="AT156" s="20" t="s">
        <v>481</v>
      </c>
      <c r="AU156" s="20" t="s">
        <v>95</v>
      </c>
    </row>
    <row r="157" spans="2:65" s="10" customFormat="1" ht="22.5" customHeight="1">
      <c r="B157" s="150"/>
      <c r="C157" s="151"/>
      <c r="D157" s="151"/>
      <c r="E157" s="152" t="s">
        <v>5</v>
      </c>
      <c r="F157" s="270" t="s">
        <v>684</v>
      </c>
      <c r="G157" s="271"/>
      <c r="H157" s="271"/>
      <c r="I157" s="271"/>
      <c r="J157" s="151"/>
      <c r="K157" s="153">
        <v>7.92</v>
      </c>
      <c r="L157" s="151"/>
      <c r="M157" s="151"/>
      <c r="N157" s="151"/>
      <c r="O157" s="151"/>
      <c r="P157" s="151"/>
      <c r="Q157" s="151"/>
      <c r="R157" s="154"/>
      <c r="T157" s="155"/>
      <c r="U157" s="151"/>
      <c r="V157" s="151"/>
      <c r="W157" s="151"/>
      <c r="X157" s="151"/>
      <c r="Y157" s="151"/>
      <c r="Z157" s="151"/>
      <c r="AA157" s="156"/>
      <c r="AT157" s="157" t="s">
        <v>137</v>
      </c>
      <c r="AU157" s="157" t="s">
        <v>95</v>
      </c>
      <c r="AV157" s="10" t="s">
        <v>95</v>
      </c>
      <c r="AW157" s="10" t="s">
        <v>32</v>
      </c>
      <c r="AX157" s="10" t="s">
        <v>74</v>
      </c>
      <c r="AY157" s="157" t="s">
        <v>130</v>
      </c>
    </row>
    <row r="158" spans="2:65" s="10" customFormat="1" ht="22.5" customHeight="1">
      <c r="B158" s="150"/>
      <c r="C158" s="151"/>
      <c r="D158" s="151"/>
      <c r="E158" s="152" t="s">
        <v>5</v>
      </c>
      <c r="F158" s="270" t="s">
        <v>685</v>
      </c>
      <c r="G158" s="271"/>
      <c r="H158" s="271"/>
      <c r="I158" s="271"/>
      <c r="J158" s="151"/>
      <c r="K158" s="153">
        <v>7.2</v>
      </c>
      <c r="L158" s="151"/>
      <c r="M158" s="151"/>
      <c r="N158" s="151"/>
      <c r="O158" s="151"/>
      <c r="P158" s="151"/>
      <c r="Q158" s="151"/>
      <c r="R158" s="154"/>
      <c r="T158" s="155"/>
      <c r="U158" s="151"/>
      <c r="V158" s="151"/>
      <c r="W158" s="151"/>
      <c r="X158" s="151"/>
      <c r="Y158" s="151"/>
      <c r="Z158" s="151"/>
      <c r="AA158" s="156"/>
      <c r="AT158" s="157" t="s">
        <v>137</v>
      </c>
      <c r="AU158" s="157" t="s">
        <v>95</v>
      </c>
      <c r="AV158" s="10" t="s">
        <v>95</v>
      </c>
      <c r="AW158" s="10" t="s">
        <v>32</v>
      </c>
      <c r="AX158" s="10" t="s">
        <v>74</v>
      </c>
      <c r="AY158" s="157" t="s">
        <v>130</v>
      </c>
    </row>
    <row r="159" spans="2:65" s="10" customFormat="1" ht="22.5" customHeight="1">
      <c r="B159" s="150"/>
      <c r="C159" s="151"/>
      <c r="D159" s="151"/>
      <c r="E159" s="152" t="s">
        <v>5</v>
      </c>
      <c r="F159" s="270" t="s">
        <v>686</v>
      </c>
      <c r="G159" s="271"/>
      <c r="H159" s="271"/>
      <c r="I159" s="271"/>
      <c r="J159" s="151"/>
      <c r="K159" s="153">
        <v>2.88</v>
      </c>
      <c r="L159" s="151"/>
      <c r="M159" s="151"/>
      <c r="N159" s="151"/>
      <c r="O159" s="151"/>
      <c r="P159" s="151"/>
      <c r="Q159" s="151"/>
      <c r="R159" s="154"/>
      <c r="T159" s="155"/>
      <c r="U159" s="151"/>
      <c r="V159" s="151"/>
      <c r="W159" s="151"/>
      <c r="X159" s="151"/>
      <c r="Y159" s="151"/>
      <c r="Z159" s="151"/>
      <c r="AA159" s="156"/>
      <c r="AT159" s="157" t="s">
        <v>137</v>
      </c>
      <c r="AU159" s="157" t="s">
        <v>95</v>
      </c>
      <c r="AV159" s="10" t="s">
        <v>95</v>
      </c>
      <c r="AW159" s="10" t="s">
        <v>32</v>
      </c>
      <c r="AX159" s="10" t="s">
        <v>74</v>
      </c>
      <c r="AY159" s="157" t="s">
        <v>130</v>
      </c>
    </row>
    <row r="160" spans="2:65" s="10" customFormat="1" ht="22.5" customHeight="1">
      <c r="B160" s="150"/>
      <c r="C160" s="151"/>
      <c r="D160" s="151"/>
      <c r="E160" s="152" t="s">
        <v>5</v>
      </c>
      <c r="F160" s="270" t="s">
        <v>687</v>
      </c>
      <c r="G160" s="271"/>
      <c r="H160" s="271"/>
      <c r="I160" s="271"/>
      <c r="J160" s="151"/>
      <c r="K160" s="153">
        <v>9.36</v>
      </c>
      <c r="L160" s="151"/>
      <c r="M160" s="151"/>
      <c r="N160" s="151"/>
      <c r="O160" s="151"/>
      <c r="P160" s="151"/>
      <c r="Q160" s="151"/>
      <c r="R160" s="154"/>
      <c r="T160" s="155"/>
      <c r="U160" s="151"/>
      <c r="V160" s="151"/>
      <c r="W160" s="151"/>
      <c r="X160" s="151"/>
      <c r="Y160" s="151"/>
      <c r="Z160" s="151"/>
      <c r="AA160" s="156"/>
      <c r="AT160" s="157" t="s">
        <v>137</v>
      </c>
      <c r="AU160" s="157" t="s">
        <v>95</v>
      </c>
      <c r="AV160" s="10" t="s">
        <v>95</v>
      </c>
      <c r="AW160" s="10" t="s">
        <v>32</v>
      </c>
      <c r="AX160" s="10" t="s">
        <v>74</v>
      </c>
      <c r="AY160" s="157" t="s">
        <v>130</v>
      </c>
    </row>
    <row r="161" spans="2:65" s="10" customFormat="1" ht="22.5" customHeight="1">
      <c r="B161" s="150"/>
      <c r="C161" s="151"/>
      <c r="D161" s="151"/>
      <c r="E161" s="152" t="s">
        <v>5</v>
      </c>
      <c r="F161" s="270" t="s">
        <v>688</v>
      </c>
      <c r="G161" s="271"/>
      <c r="H161" s="271"/>
      <c r="I161" s="271"/>
      <c r="J161" s="151"/>
      <c r="K161" s="153">
        <v>2.16</v>
      </c>
      <c r="L161" s="151"/>
      <c r="M161" s="151"/>
      <c r="N161" s="151"/>
      <c r="O161" s="151"/>
      <c r="P161" s="151"/>
      <c r="Q161" s="151"/>
      <c r="R161" s="154"/>
      <c r="T161" s="155"/>
      <c r="U161" s="151"/>
      <c r="V161" s="151"/>
      <c r="W161" s="151"/>
      <c r="X161" s="151"/>
      <c r="Y161" s="151"/>
      <c r="Z161" s="151"/>
      <c r="AA161" s="156"/>
      <c r="AT161" s="157" t="s">
        <v>137</v>
      </c>
      <c r="AU161" s="157" t="s">
        <v>95</v>
      </c>
      <c r="AV161" s="10" t="s">
        <v>95</v>
      </c>
      <c r="AW161" s="10" t="s">
        <v>32</v>
      </c>
      <c r="AX161" s="10" t="s">
        <v>74</v>
      </c>
      <c r="AY161" s="157" t="s">
        <v>130</v>
      </c>
    </row>
    <row r="162" spans="2:65" s="10" customFormat="1" ht="22.5" customHeight="1">
      <c r="B162" s="150"/>
      <c r="C162" s="151"/>
      <c r="D162" s="151"/>
      <c r="E162" s="152" t="s">
        <v>5</v>
      </c>
      <c r="F162" s="270" t="s">
        <v>689</v>
      </c>
      <c r="G162" s="271"/>
      <c r="H162" s="271"/>
      <c r="I162" s="271"/>
      <c r="J162" s="151"/>
      <c r="K162" s="153">
        <v>18.72</v>
      </c>
      <c r="L162" s="151"/>
      <c r="M162" s="151"/>
      <c r="N162" s="151"/>
      <c r="O162" s="151"/>
      <c r="P162" s="151"/>
      <c r="Q162" s="151"/>
      <c r="R162" s="154"/>
      <c r="T162" s="155"/>
      <c r="U162" s="151"/>
      <c r="V162" s="151"/>
      <c r="W162" s="151"/>
      <c r="X162" s="151"/>
      <c r="Y162" s="151"/>
      <c r="Z162" s="151"/>
      <c r="AA162" s="156"/>
      <c r="AT162" s="157" t="s">
        <v>137</v>
      </c>
      <c r="AU162" s="157" t="s">
        <v>95</v>
      </c>
      <c r="AV162" s="10" t="s">
        <v>95</v>
      </c>
      <c r="AW162" s="10" t="s">
        <v>32</v>
      </c>
      <c r="AX162" s="10" t="s">
        <v>74</v>
      </c>
      <c r="AY162" s="157" t="s">
        <v>130</v>
      </c>
    </row>
    <row r="163" spans="2:65" s="11" customFormat="1" ht="22.5" customHeight="1">
      <c r="B163" s="158"/>
      <c r="C163" s="159"/>
      <c r="D163" s="159"/>
      <c r="E163" s="160" t="s">
        <v>5</v>
      </c>
      <c r="F163" s="291" t="s">
        <v>141</v>
      </c>
      <c r="G163" s="275"/>
      <c r="H163" s="275"/>
      <c r="I163" s="275"/>
      <c r="J163" s="159"/>
      <c r="K163" s="161">
        <v>48.24</v>
      </c>
      <c r="L163" s="159"/>
      <c r="M163" s="159"/>
      <c r="N163" s="159"/>
      <c r="O163" s="159"/>
      <c r="P163" s="159"/>
      <c r="Q163" s="159"/>
      <c r="R163" s="162"/>
      <c r="T163" s="163"/>
      <c r="U163" s="159"/>
      <c r="V163" s="159"/>
      <c r="W163" s="159"/>
      <c r="X163" s="159"/>
      <c r="Y163" s="159"/>
      <c r="Z163" s="159"/>
      <c r="AA163" s="164"/>
      <c r="AT163" s="165" t="s">
        <v>137</v>
      </c>
      <c r="AU163" s="165" t="s">
        <v>95</v>
      </c>
      <c r="AV163" s="11" t="s">
        <v>135</v>
      </c>
      <c r="AW163" s="11" t="s">
        <v>32</v>
      </c>
      <c r="AX163" s="11" t="s">
        <v>80</v>
      </c>
      <c r="AY163" s="165" t="s">
        <v>130</v>
      </c>
    </row>
    <row r="164" spans="2:65" s="9" customFormat="1" ht="29.85" customHeight="1">
      <c r="B164" s="129"/>
      <c r="C164" s="130"/>
      <c r="D164" s="139" t="s">
        <v>644</v>
      </c>
      <c r="E164" s="139"/>
      <c r="F164" s="139"/>
      <c r="G164" s="139"/>
      <c r="H164" s="139"/>
      <c r="I164" s="139"/>
      <c r="J164" s="139"/>
      <c r="K164" s="139"/>
      <c r="L164" s="139"/>
      <c r="M164" s="139"/>
      <c r="N164" s="258">
        <f>BK164</f>
        <v>0</v>
      </c>
      <c r="O164" s="259"/>
      <c r="P164" s="259"/>
      <c r="Q164" s="259"/>
      <c r="R164" s="132"/>
      <c r="T164" s="133"/>
      <c r="U164" s="130"/>
      <c r="V164" s="130"/>
      <c r="W164" s="134">
        <f>SUM(W165:W166)</f>
        <v>0</v>
      </c>
      <c r="X164" s="130"/>
      <c r="Y164" s="134">
        <f>SUM(Y165:Y166)</f>
        <v>0</v>
      </c>
      <c r="Z164" s="130"/>
      <c r="AA164" s="135">
        <f>SUM(AA165:AA166)</f>
        <v>0</v>
      </c>
      <c r="AR164" s="136" t="s">
        <v>80</v>
      </c>
      <c r="AT164" s="137" t="s">
        <v>73</v>
      </c>
      <c r="AU164" s="137" t="s">
        <v>80</v>
      </c>
      <c r="AY164" s="136" t="s">
        <v>130</v>
      </c>
      <c r="BK164" s="138">
        <f>SUM(BK165:BK166)</f>
        <v>0</v>
      </c>
    </row>
    <row r="165" spans="2:65" s="1" customFormat="1" ht="69.75" customHeight="1">
      <c r="B165" s="140"/>
      <c r="C165" s="141" t="s">
        <v>690</v>
      </c>
      <c r="D165" s="141" t="s">
        <v>131</v>
      </c>
      <c r="E165" s="142" t="s">
        <v>691</v>
      </c>
      <c r="F165" s="260" t="s">
        <v>692</v>
      </c>
      <c r="G165" s="260"/>
      <c r="H165" s="260"/>
      <c r="I165" s="260"/>
      <c r="J165" s="143" t="s">
        <v>185</v>
      </c>
      <c r="K165" s="144">
        <v>1.4570000000000001</v>
      </c>
      <c r="L165" s="261">
        <v>0</v>
      </c>
      <c r="M165" s="261"/>
      <c r="N165" s="280">
        <f>ROUND(L165*K165,2)</f>
        <v>0</v>
      </c>
      <c r="O165" s="280"/>
      <c r="P165" s="280"/>
      <c r="Q165" s="280"/>
      <c r="R165" s="145"/>
      <c r="T165" s="146" t="s">
        <v>5</v>
      </c>
      <c r="U165" s="43" t="s">
        <v>39</v>
      </c>
      <c r="V165" s="147">
        <v>0</v>
      </c>
      <c r="W165" s="147">
        <f>V165*K165</f>
        <v>0</v>
      </c>
      <c r="X165" s="147">
        <v>0</v>
      </c>
      <c r="Y165" s="147">
        <f>X165*K165</f>
        <v>0</v>
      </c>
      <c r="Z165" s="147">
        <v>0</v>
      </c>
      <c r="AA165" s="148">
        <f>Z165*K165</f>
        <v>0</v>
      </c>
      <c r="AR165" s="20" t="s">
        <v>135</v>
      </c>
      <c r="AT165" s="20" t="s">
        <v>131</v>
      </c>
      <c r="AU165" s="20" t="s">
        <v>95</v>
      </c>
      <c r="AY165" s="20" t="s">
        <v>130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0" t="s">
        <v>80</v>
      </c>
      <c r="BK165" s="149">
        <f>ROUND(L165*K165,2)</f>
        <v>0</v>
      </c>
      <c r="BL165" s="20" t="s">
        <v>135</v>
      </c>
      <c r="BM165" s="20" t="s">
        <v>182</v>
      </c>
    </row>
    <row r="166" spans="2:65" s="1" customFormat="1" ht="102" customHeight="1">
      <c r="B166" s="34"/>
      <c r="C166" s="35"/>
      <c r="D166" s="35"/>
      <c r="E166" s="35"/>
      <c r="F166" s="283" t="s">
        <v>693</v>
      </c>
      <c r="G166" s="284"/>
      <c r="H166" s="284"/>
      <c r="I166" s="284"/>
      <c r="J166" s="35"/>
      <c r="K166" s="35"/>
      <c r="L166" s="35"/>
      <c r="M166" s="35"/>
      <c r="N166" s="35"/>
      <c r="O166" s="35"/>
      <c r="P166" s="35"/>
      <c r="Q166" s="35"/>
      <c r="R166" s="36"/>
      <c r="T166" s="173"/>
      <c r="U166" s="35"/>
      <c r="V166" s="35"/>
      <c r="W166" s="35"/>
      <c r="X166" s="35"/>
      <c r="Y166" s="35"/>
      <c r="Z166" s="35"/>
      <c r="AA166" s="73"/>
      <c r="AT166" s="20" t="s">
        <v>481</v>
      </c>
      <c r="AU166" s="20" t="s">
        <v>95</v>
      </c>
    </row>
    <row r="167" spans="2:65" s="9" customFormat="1" ht="37.35" customHeight="1">
      <c r="B167" s="129"/>
      <c r="C167" s="130"/>
      <c r="D167" s="131" t="s">
        <v>107</v>
      </c>
      <c r="E167" s="131"/>
      <c r="F167" s="131"/>
      <c r="G167" s="131"/>
      <c r="H167" s="131"/>
      <c r="I167" s="131"/>
      <c r="J167" s="131"/>
      <c r="K167" s="131"/>
      <c r="L167" s="131"/>
      <c r="M167" s="131"/>
      <c r="N167" s="257">
        <f>BK167</f>
        <v>0</v>
      </c>
      <c r="O167" s="250"/>
      <c r="P167" s="250"/>
      <c r="Q167" s="250"/>
      <c r="R167" s="132"/>
      <c r="T167" s="133"/>
      <c r="U167" s="130"/>
      <c r="V167" s="130"/>
      <c r="W167" s="134">
        <f>W168+W226+W385+W473+W571+W580+W607+W609</f>
        <v>0</v>
      </c>
      <c r="X167" s="130"/>
      <c r="Y167" s="134">
        <f>Y168+Y226+Y385+Y473+Y571+Y580+Y607+Y609</f>
        <v>0</v>
      </c>
      <c r="Z167" s="130"/>
      <c r="AA167" s="135">
        <f>AA168+AA226+AA385+AA473+AA571+AA580+AA607+AA609</f>
        <v>0</v>
      </c>
      <c r="AR167" s="136" t="s">
        <v>80</v>
      </c>
      <c r="AT167" s="137" t="s">
        <v>73</v>
      </c>
      <c r="AU167" s="137" t="s">
        <v>74</v>
      </c>
      <c r="AY167" s="136" t="s">
        <v>130</v>
      </c>
      <c r="BK167" s="138">
        <f>BK168+BK226+BK385+BK473+BK571+BK580+BK607+BK609</f>
        <v>0</v>
      </c>
    </row>
    <row r="168" spans="2:65" s="9" customFormat="1" ht="19.899999999999999" customHeight="1">
      <c r="B168" s="129"/>
      <c r="C168" s="130"/>
      <c r="D168" s="139" t="s">
        <v>108</v>
      </c>
      <c r="E168" s="139"/>
      <c r="F168" s="139"/>
      <c r="G168" s="139"/>
      <c r="H168" s="139"/>
      <c r="I168" s="139"/>
      <c r="J168" s="139"/>
      <c r="K168" s="139"/>
      <c r="L168" s="139"/>
      <c r="M168" s="139"/>
      <c r="N168" s="258">
        <f>BK168</f>
        <v>0</v>
      </c>
      <c r="O168" s="259"/>
      <c r="P168" s="259"/>
      <c r="Q168" s="259"/>
      <c r="R168" s="132"/>
      <c r="T168" s="133"/>
      <c r="U168" s="130"/>
      <c r="V168" s="130"/>
      <c r="W168" s="134">
        <f>SUM(W169:W225)</f>
        <v>0</v>
      </c>
      <c r="X168" s="130"/>
      <c r="Y168" s="134">
        <f>SUM(Y169:Y225)</f>
        <v>0</v>
      </c>
      <c r="Z168" s="130"/>
      <c r="AA168" s="135">
        <f>SUM(AA169:AA225)</f>
        <v>0</v>
      </c>
      <c r="AR168" s="136" t="s">
        <v>80</v>
      </c>
      <c r="AT168" s="137" t="s">
        <v>73</v>
      </c>
      <c r="AU168" s="137" t="s">
        <v>80</v>
      </c>
      <c r="AY168" s="136" t="s">
        <v>130</v>
      </c>
      <c r="BK168" s="138">
        <f>SUM(BK169:BK225)</f>
        <v>0</v>
      </c>
    </row>
    <row r="169" spans="2:65" s="1" customFormat="1" ht="82.5" customHeight="1">
      <c r="B169" s="140"/>
      <c r="C169" s="141" t="s">
        <v>171</v>
      </c>
      <c r="D169" s="141" t="s">
        <v>131</v>
      </c>
      <c r="E169" s="142" t="s">
        <v>694</v>
      </c>
      <c r="F169" s="260" t="s">
        <v>695</v>
      </c>
      <c r="G169" s="260"/>
      <c r="H169" s="260"/>
      <c r="I169" s="260"/>
      <c r="J169" s="143" t="s">
        <v>144</v>
      </c>
      <c r="K169" s="144">
        <v>428.2</v>
      </c>
      <c r="L169" s="261">
        <v>0</v>
      </c>
      <c r="M169" s="261"/>
      <c r="N169" s="280">
        <f>ROUND(L169*K169,2)</f>
        <v>0</v>
      </c>
      <c r="O169" s="280"/>
      <c r="P169" s="280"/>
      <c r="Q169" s="280"/>
      <c r="R169" s="145"/>
      <c r="T169" s="146" t="s">
        <v>5</v>
      </c>
      <c r="U169" s="43" t="s">
        <v>39</v>
      </c>
      <c r="V169" s="147">
        <v>0</v>
      </c>
      <c r="W169" s="147">
        <f>V169*K169</f>
        <v>0</v>
      </c>
      <c r="X169" s="147">
        <v>0</v>
      </c>
      <c r="Y169" s="147">
        <f>X169*K169</f>
        <v>0</v>
      </c>
      <c r="Z169" s="147">
        <v>0</v>
      </c>
      <c r="AA169" s="148">
        <f>Z169*K169</f>
        <v>0</v>
      </c>
      <c r="AR169" s="20" t="s">
        <v>135</v>
      </c>
      <c r="AT169" s="20" t="s">
        <v>131</v>
      </c>
      <c r="AU169" s="20" t="s">
        <v>95</v>
      </c>
      <c r="AY169" s="20" t="s">
        <v>130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0" t="s">
        <v>80</v>
      </c>
      <c r="BK169" s="149">
        <f>ROUND(L169*K169,2)</f>
        <v>0</v>
      </c>
      <c r="BL169" s="20" t="s">
        <v>135</v>
      </c>
      <c r="BM169" s="20" t="s">
        <v>186</v>
      </c>
    </row>
    <row r="170" spans="2:65" s="1" customFormat="1" ht="44.25" customHeight="1">
      <c r="B170" s="140"/>
      <c r="C170" s="166" t="s">
        <v>195</v>
      </c>
      <c r="D170" s="166" t="s">
        <v>151</v>
      </c>
      <c r="E170" s="167" t="s">
        <v>696</v>
      </c>
      <c r="F170" s="281" t="s">
        <v>697</v>
      </c>
      <c r="G170" s="281"/>
      <c r="H170" s="281"/>
      <c r="I170" s="281"/>
      <c r="J170" s="168" t="s">
        <v>144</v>
      </c>
      <c r="K170" s="169">
        <v>94.3</v>
      </c>
      <c r="L170" s="285">
        <v>0</v>
      </c>
      <c r="M170" s="285"/>
      <c r="N170" s="282">
        <f>ROUND(L170*K170,2)</f>
        <v>0</v>
      </c>
      <c r="O170" s="280"/>
      <c r="P170" s="280"/>
      <c r="Q170" s="280"/>
      <c r="R170" s="145"/>
      <c r="T170" s="146" t="s">
        <v>5</v>
      </c>
      <c r="U170" s="43" t="s">
        <v>39</v>
      </c>
      <c r="V170" s="147">
        <v>0</v>
      </c>
      <c r="W170" s="147">
        <f>V170*K170</f>
        <v>0</v>
      </c>
      <c r="X170" s="147">
        <v>0</v>
      </c>
      <c r="Y170" s="147">
        <f>X170*K170</f>
        <v>0</v>
      </c>
      <c r="Z170" s="147">
        <v>0</v>
      </c>
      <c r="AA170" s="148">
        <f>Z170*K170</f>
        <v>0</v>
      </c>
      <c r="AR170" s="20" t="s">
        <v>154</v>
      </c>
      <c r="AT170" s="20" t="s">
        <v>151</v>
      </c>
      <c r="AU170" s="20" t="s">
        <v>95</v>
      </c>
      <c r="AY170" s="20" t="s">
        <v>130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0" t="s">
        <v>80</v>
      </c>
      <c r="BK170" s="149">
        <f>ROUND(L170*K170,2)</f>
        <v>0</v>
      </c>
      <c r="BL170" s="20" t="s">
        <v>135</v>
      </c>
      <c r="BM170" s="20" t="s">
        <v>190</v>
      </c>
    </row>
    <row r="171" spans="2:65" s="10" customFormat="1" ht="57" customHeight="1">
      <c r="B171" s="150"/>
      <c r="C171" s="151"/>
      <c r="D171" s="151"/>
      <c r="E171" s="152" t="s">
        <v>5</v>
      </c>
      <c r="F171" s="263" t="s">
        <v>698</v>
      </c>
      <c r="G171" s="264"/>
      <c r="H171" s="264"/>
      <c r="I171" s="264"/>
      <c r="J171" s="151"/>
      <c r="K171" s="153">
        <v>56.6</v>
      </c>
      <c r="L171" s="151"/>
      <c r="M171" s="151"/>
      <c r="N171" s="151"/>
      <c r="O171" s="151"/>
      <c r="P171" s="151"/>
      <c r="Q171" s="151"/>
      <c r="R171" s="154"/>
      <c r="T171" s="155"/>
      <c r="U171" s="151"/>
      <c r="V171" s="151"/>
      <c r="W171" s="151"/>
      <c r="X171" s="151"/>
      <c r="Y171" s="151"/>
      <c r="Z171" s="151"/>
      <c r="AA171" s="156"/>
      <c r="AT171" s="157" t="s">
        <v>137</v>
      </c>
      <c r="AU171" s="157" t="s">
        <v>95</v>
      </c>
      <c r="AV171" s="10" t="s">
        <v>95</v>
      </c>
      <c r="AW171" s="10" t="s">
        <v>32</v>
      </c>
      <c r="AX171" s="10" t="s">
        <v>74</v>
      </c>
      <c r="AY171" s="157" t="s">
        <v>130</v>
      </c>
    </row>
    <row r="172" spans="2:65" s="10" customFormat="1" ht="44.25" customHeight="1">
      <c r="B172" s="150"/>
      <c r="C172" s="151"/>
      <c r="D172" s="151"/>
      <c r="E172" s="152" t="s">
        <v>5</v>
      </c>
      <c r="F172" s="270" t="s">
        <v>699</v>
      </c>
      <c r="G172" s="271"/>
      <c r="H172" s="271"/>
      <c r="I172" s="271"/>
      <c r="J172" s="151"/>
      <c r="K172" s="153">
        <v>37.700000000000003</v>
      </c>
      <c r="L172" s="151"/>
      <c r="M172" s="151"/>
      <c r="N172" s="151"/>
      <c r="O172" s="151"/>
      <c r="P172" s="151"/>
      <c r="Q172" s="151"/>
      <c r="R172" s="154"/>
      <c r="T172" s="155"/>
      <c r="U172" s="151"/>
      <c r="V172" s="151"/>
      <c r="W172" s="151"/>
      <c r="X172" s="151"/>
      <c r="Y172" s="151"/>
      <c r="Z172" s="151"/>
      <c r="AA172" s="156"/>
      <c r="AT172" s="157" t="s">
        <v>137</v>
      </c>
      <c r="AU172" s="157" t="s">
        <v>95</v>
      </c>
      <c r="AV172" s="10" t="s">
        <v>95</v>
      </c>
      <c r="AW172" s="10" t="s">
        <v>32</v>
      </c>
      <c r="AX172" s="10" t="s">
        <v>74</v>
      </c>
      <c r="AY172" s="157" t="s">
        <v>130</v>
      </c>
    </row>
    <row r="173" spans="2:65" s="11" customFormat="1" ht="22.5" customHeight="1">
      <c r="B173" s="158"/>
      <c r="C173" s="159"/>
      <c r="D173" s="159"/>
      <c r="E173" s="160" t="s">
        <v>5</v>
      </c>
      <c r="F173" s="291" t="s">
        <v>141</v>
      </c>
      <c r="G173" s="275"/>
      <c r="H173" s="275"/>
      <c r="I173" s="275"/>
      <c r="J173" s="159"/>
      <c r="K173" s="161">
        <v>94.3</v>
      </c>
      <c r="L173" s="159"/>
      <c r="M173" s="159"/>
      <c r="N173" s="159"/>
      <c r="O173" s="159"/>
      <c r="P173" s="159"/>
      <c r="Q173" s="159"/>
      <c r="R173" s="162"/>
      <c r="T173" s="163"/>
      <c r="U173" s="159"/>
      <c r="V173" s="159"/>
      <c r="W173" s="159"/>
      <c r="X173" s="159"/>
      <c r="Y173" s="159"/>
      <c r="Z173" s="159"/>
      <c r="AA173" s="164"/>
      <c r="AT173" s="165" t="s">
        <v>137</v>
      </c>
      <c r="AU173" s="165" t="s">
        <v>95</v>
      </c>
      <c r="AV173" s="11" t="s">
        <v>135</v>
      </c>
      <c r="AW173" s="11" t="s">
        <v>32</v>
      </c>
      <c r="AX173" s="11" t="s">
        <v>80</v>
      </c>
      <c r="AY173" s="165" t="s">
        <v>130</v>
      </c>
    </row>
    <row r="174" spans="2:65" s="1" customFormat="1" ht="44.25" customHeight="1">
      <c r="B174" s="140"/>
      <c r="C174" s="166" t="s">
        <v>175</v>
      </c>
      <c r="D174" s="166" t="s">
        <v>151</v>
      </c>
      <c r="E174" s="167" t="s">
        <v>700</v>
      </c>
      <c r="F174" s="281" t="s">
        <v>701</v>
      </c>
      <c r="G174" s="281"/>
      <c r="H174" s="281"/>
      <c r="I174" s="281"/>
      <c r="J174" s="168" t="s">
        <v>144</v>
      </c>
      <c r="K174" s="169">
        <v>215.7</v>
      </c>
      <c r="L174" s="285">
        <v>0</v>
      </c>
      <c r="M174" s="285"/>
      <c r="N174" s="282">
        <f>ROUND(L174*K174,2)</f>
        <v>0</v>
      </c>
      <c r="O174" s="280"/>
      <c r="P174" s="280"/>
      <c r="Q174" s="280"/>
      <c r="R174" s="145"/>
      <c r="T174" s="146" t="s">
        <v>5</v>
      </c>
      <c r="U174" s="43" t="s">
        <v>39</v>
      </c>
      <c r="V174" s="147">
        <v>0</v>
      </c>
      <c r="W174" s="147">
        <f>V174*K174</f>
        <v>0</v>
      </c>
      <c r="X174" s="147">
        <v>0</v>
      </c>
      <c r="Y174" s="147">
        <f>X174*K174</f>
        <v>0</v>
      </c>
      <c r="Z174" s="147">
        <v>0</v>
      </c>
      <c r="AA174" s="148">
        <f>Z174*K174</f>
        <v>0</v>
      </c>
      <c r="AR174" s="20" t="s">
        <v>154</v>
      </c>
      <c r="AT174" s="20" t="s">
        <v>151</v>
      </c>
      <c r="AU174" s="20" t="s">
        <v>95</v>
      </c>
      <c r="AY174" s="20" t="s">
        <v>130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0" t="s">
        <v>80</v>
      </c>
      <c r="BK174" s="149">
        <f>ROUND(L174*K174,2)</f>
        <v>0</v>
      </c>
      <c r="BL174" s="20" t="s">
        <v>135</v>
      </c>
      <c r="BM174" s="20" t="s">
        <v>194</v>
      </c>
    </row>
    <row r="175" spans="2:65" s="1" customFormat="1" ht="44.25" customHeight="1">
      <c r="B175" s="140"/>
      <c r="C175" s="166" t="s">
        <v>10</v>
      </c>
      <c r="D175" s="166" t="s">
        <v>151</v>
      </c>
      <c r="E175" s="167" t="s">
        <v>702</v>
      </c>
      <c r="F175" s="281" t="s">
        <v>703</v>
      </c>
      <c r="G175" s="281"/>
      <c r="H175" s="281"/>
      <c r="I175" s="281"/>
      <c r="J175" s="168" t="s">
        <v>144</v>
      </c>
      <c r="K175" s="169">
        <v>31.7</v>
      </c>
      <c r="L175" s="285">
        <v>0</v>
      </c>
      <c r="M175" s="285"/>
      <c r="N175" s="282">
        <f>ROUND(L175*K175,2)</f>
        <v>0</v>
      </c>
      <c r="O175" s="280"/>
      <c r="P175" s="280"/>
      <c r="Q175" s="280"/>
      <c r="R175" s="145"/>
      <c r="T175" s="146" t="s">
        <v>5</v>
      </c>
      <c r="U175" s="43" t="s">
        <v>39</v>
      </c>
      <c r="V175" s="147">
        <v>0</v>
      </c>
      <c r="W175" s="147">
        <f>V175*K175</f>
        <v>0</v>
      </c>
      <c r="X175" s="147">
        <v>0</v>
      </c>
      <c r="Y175" s="147">
        <f>X175*K175</f>
        <v>0</v>
      </c>
      <c r="Z175" s="147">
        <v>0</v>
      </c>
      <c r="AA175" s="148">
        <f>Z175*K175</f>
        <v>0</v>
      </c>
      <c r="AR175" s="20" t="s">
        <v>154</v>
      </c>
      <c r="AT175" s="20" t="s">
        <v>151</v>
      </c>
      <c r="AU175" s="20" t="s">
        <v>95</v>
      </c>
      <c r="AY175" s="20" t="s">
        <v>130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0" t="s">
        <v>80</v>
      </c>
      <c r="BK175" s="149">
        <f>ROUND(L175*K175,2)</f>
        <v>0</v>
      </c>
      <c r="BL175" s="20" t="s">
        <v>135</v>
      </c>
      <c r="BM175" s="20" t="s">
        <v>198</v>
      </c>
    </row>
    <row r="176" spans="2:65" s="10" customFormat="1" ht="31.5" customHeight="1">
      <c r="B176" s="150"/>
      <c r="C176" s="151"/>
      <c r="D176" s="151"/>
      <c r="E176" s="152" t="s">
        <v>5</v>
      </c>
      <c r="F176" s="263" t="s">
        <v>704</v>
      </c>
      <c r="G176" s="264"/>
      <c r="H176" s="264"/>
      <c r="I176" s="264"/>
      <c r="J176" s="151"/>
      <c r="K176" s="153">
        <v>31.7</v>
      </c>
      <c r="L176" s="151"/>
      <c r="M176" s="151"/>
      <c r="N176" s="151"/>
      <c r="O176" s="151"/>
      <c r="P176" s="151"/>
      <c r="Q176" s="151"/>
      <c r="R176" s="154"/>
      <c r="T176" s="155"/>
      <c r="U176" s="151"/>
      <c r="V176" s="151"/>
      <c r="W176" s="151"/>
      <c r="X176" s="151"/>
      <c r="Y176" s="151"/>
      <c r="Z176" s="151"/>
      <c r="AA176" s="156"/>
      <c r="AT176" s="157" t="s">
        <v>137</v>
      </c>
      <c r="AU176" s="157" t="s">
        <v>95</v>
      </c>
      <c r="AV176" s="10" t="s">
        <v>95</v>
      </c>
      <c r="AW176" s="10" t="s">
        <v>32</v>
      </c>
      <c r="AX176" s="10" t="s">
        <v>74</v>
      </c>
      <c r="AY176" s="157" t="s">
        <v>130</v>
      </c>
    </row>
    <row r="177" spans="2:65" s="11" customFormat="1" ht="22.5" customHeight="1">
      <c r="B177" s="158"/>
      <c r="C177" s="159"/>
      <c r="D177" s="159"/>
      <c r="E177" s="160" t="s">
        <v>5</v>
      </c>
      <c r="F177" s="291" t="s">
        <v>141</v>
      </c>
      <c r="G177" s="275"/>
      <c r="H177" s="275"/>
      <c r="I177" s="275"/>
      <c r="J177" s="159"/>
      <c r="K177" s="161">
        <v>31.7</v>
      </c>
      <c r="L177" s="159"/>
      <c r="M177" s="159"/>
      <c r="N177" s="159"/>
      <c r="O177" s="159"/>
      <c r="P177" s="159"/>
      <c r="Q177" s="159"/>
      <c r="R177" s="162"/>
      <c r="T177" s="163"/>
      <c r="U177" s="159"/>
      <c r="V177" s="159"/>
      <c r="W177" s="159"/>
      <c r="X177" s="159"/>
      <c r="Y177" s="159"/>
      <c r="Z177" s="159"/>
      <c r="AA177" s="164"/>
      <c r="AT177" s="165" t="s">
        <v>137</v>
      </c>
      <c r="AU177" s="165" t="s">
        <v>95</v>
      </c>
      <c r="AV177" s="11" t="s">
        <v>135</v>
      </c>
      <c r="AW177" s="11" t="s">
        <v>32</v>
      </c>
      <c r="AX177" s="11" t="s">
        <v>80</v>
      </c>
      <c r="AY177" s="165" t="s">
        <v>130</v>
      </c>
    </row>
    <row r="178" spans="2:65" s="1" customFormat="1" ht="44.25" customHeight="1">
      <c r="B178" s="140"/>
      <c r="C178" s="166" t="s">
        <v>178</v>
      </c>
      <c r="D178" s="166" t="s">
        <v>151</v>
      </c>
      <c r="E178" s="167" t="s">
        <v>705</v>
      </c>
      <c r="F178" s="281" t="s">
        <v>706</v>
      </c>
      <c r="G178" s="281"/>
      <c r="H178" s="281"/>
      <c r="I178" s="281"/>
      <c r="J178" s="168" t="s">
        <v>144</v>
      </c>
      <c r="K178" s="169">
        <v>34</v>
      </c>
      <c r="L178" s="285">
        <v>0</v>
      </c>
      <c r="M178" s="285"/>
      <c r="N178" s="282">
        <f>ROUND(L178*K178,2)</f>
        <v>0</v>
      </c>
      <c r="O178" s="280"/>
      <c r="P178" s="280"/>
      <c r="Q178" s="280"/>
      <c r="R178" s="145"/>
      <c r="T178" s="146" t="s">
        <v>5</v>
      </c>
      <c r="U178" s="43" t="s">
        <v>39</v>
      </c>
      <c r="V178" s="147">
        <v>0</v>
      </c>
      <c r="W178" s="147">
        <f>V178*K178</f>
        <v>0</v>
      </c>
      <c r="X178" s="147">
        <v>0</v>
      </c>
      <c r="Y178" s="147">
        <f>X178*K178</f>
        <v>0</v>
      </c>
      <c r="Z178" s="147">
        <v>0</v>
      </c>
      <c r="AA178" s="148">
        <f>Z178*K178</f>
        <v>0</v>
      </c>
      <c r="AR178" s="20" t="s">
        <v>154</v>
      </c>
      <c r="AT178" s="20" t="s">
        <v>151</v>
      </c>
      <c r="AU178" s="20" t="s">
        <v>95</v>
      </c>
      <c r="AY178" s="20" t="s">
        <v>130</v>
      </c>
      <c r="BE178" s="149">
        <f>IF(U178="základní",N178,0)</f>
        <v>0</v>
      </c>
      <c r="BF178" s="149">
        <f>IF(U178="snížená",N178,0)</f>
        <v>0</v>
      </c>
      <c r="BG178" s="149">
        <f>IF(U178="zákl. přenesená",N178,0)</f>
        <v>0</v>
      </c>
      <c r="BH178" s="149">
        <f>IF(U178="sníž. přenesená",N178,0)</f>
        <v>0</v>
      </c>
      <c r="BI178" s="149">
        <f>IF(U178="nulová",N178,0)</f>
        <v>0</v>
      </c>
      <c r="BJ178" s="20" t="s">
        <v>80</v>
      </c>
      <c r="BK178" s="149">
        <f>ROUND(L178*K178,2)</f>
        <v>0</v>
      </c>
      <c r="BL178" s="20" t="s">
        <v>135</v>
      </c>
      <c r="BM178" s="20" t="s">
        <v>201</v>
      </c>
    </row>
    <row r="179" spans="2:65" s="10" customFormat="1" ht="31.5" customHeight="1">
      <c r="B179" s="150"/>
      <c r="C179" s="151"/>
      <c r="D179" s="151"/>
      <c r="E179" s="152" t="s">
        <v>5</v>
      </c>
      <c r="F179" s="263" t="s">
        <v>707</v>
      </c>
      <c r="G179" s="264"/>
      <c r="H179" s="264"/>
      <c r="I179" s="264"/>
      <c r="J179" s="151"/>
      <c r="K179" s="153">
        <v>34</v>
      </c>
      <c r="L179" s="151"/>
      <c r="M179" s="151"/>
      <c r="N179" s="151"/>
      <c r="O179" s="151"/>
      <c r="P179" s="151"/>
      <c r="Q179" s="151"/>
      <c r="R179" s="154"/>
      <c r="T179" s="155"/>
      <c r="U179" s="151"/>
      <c r="V179" s="151"/>
      <c r="W179" s="151"/>
      <c r="X179" s="151"/>
      <c r="Y179" s="151"/>
      <c r="Z179" s="151"/>
      <c r="AA179" s="156"/>
      <c r="AT179" s="157" t="s">
        <v>137</v>
      </c>
      <c r="AU179" s="157" t="s">
        <v>95</v>
      </c>
      <c r="AV179" s="10" t="s">
        <v>95</v>
      </c>
      <c r="AW179" s="10" t="s">
        <v>32</v>
      </c>
      <c r="AX179" s="10" t="s">
        <v>74</v>
      </c>
      <c r="AY179" s="157" t="s">
        <v>130</v>
      </c>
    </row>
    <row r="180" spans="2:65" s="11" customFormat="1" ht="22.5" customHeight="1">
      <c r="B180" s="158"/>
      <c r="C180" s="159"/>
      <c r="D180" s="159"/>
      <c r="E180" s="160" t="s">
        <v>5</v>
      </c>
      <c r="F180" s="291" t="s">
        <v>141</v>
      </c>
      <c r="G180" s="275"/>
      <c r="H180" s="275"/>
      <c r="I180" s="275"/>
      <c r="J180" s="159"/>
      <c r="K180" s="161">
        <v>34</v>
      </c>
      <c r="L180" s="159"/>
      <c r="M180" s="159"/>
      <c r="N180" s="159"/>
      <c r="O180" s="159"/>
      <c r="P180" s="159"/>
      <c r="Q180" s="159"/>
      <c r="R180" s="162"/>
      <c r="T180" s="163"/>
      <c r="U180" s="159"/>
      <c r="V180" s="159"/>
      <c r="W180" s="159"/>
      <c r="X180" s="159"/>
      <c r="Y180" s="159"/>
      <c r="Z180" s="159"/>
      <c r="AA180" s="164"/>
      <c r="AT180" s="165" t="s">
        <v>137</v>
      </c>
      <c r="AU180" s="165" t="s">
        <v>95</v>
      </c>
      <c r="AV180" s="11" t="s">
        <v>135</v>
      </c>
      <c r="AW180" s="11" t="s">
        <v>32</v>
      </c>
      <c r="AX180" s="11" t="s">
        <v>80</v>
      </c>
      <c r="AY180" s="165" t="s">
        <v>130</v>
      </c>
    </row>
    <row r="181" spans="2:65" s="1" customFormat="1" ht="44.25" customHeight="1">
      <c r="B181" s="140"/>
      <c r="C181" s="166" t="s">
        <v>208</v>
      </c>
      <c r="D181" s="166" t="s">
        <v>151</v>
      </c>
      <c r="E181" s="167" t="s">
        <v>708</v>
      </c>
      <c r="F181" s="281" t="s">
        <v>709</v>
      </c>
      <c r="G181" s="281"/>
      <c r="H181" s="281"/>
      <c r="I181" s="281"/>
      <c r="J181" s="168" t="s">
        <v>144</v>
      </c>
      <c r="K181" s="169">
        <v>12.5</v>
      </c>
      <c r="L181" s="285">
        <v>0</v>
      </c>
      <c r="M181" s="285"/>
      <c r="N181" s="282">
        <f>ROUND(L181*K181,2)</f>
        <v>0</v>
      </c>
      <c r="O181" s="280"/>
      <c r="P181" s="280"/>
      <c r="Q181" s="280"/>
      <c r="R181" s="145"/>
      <c r="T181" s="146" t="s">
        <v>5</v>
      </c>
      <c r="U181" s="43" t="s">
        <v>39</v>
      </c>
      <c r="V181" s="147">
        <v>0</v>
      </c>
      <c r="W181" s="147">
        <f>V181*K181</f>
        <v>0</v>
      </c>
      <c r="X181" s="147">
        <v>0</v>
      </c>
      <c r="Y181" s="147">
        <f>X181*K181</f>
        <v>0</v>
      </c>
      <c r="Z181" s="147">
        <v>0</v>
      </c>
      <c r="AA181" s="148">
        <f>Z181*K181</f>
        <v>0</v>
      </c>
      <c r="AR181" s="20" t="s">
        <v>154</v>
      </c>
      <c r="AT181" s="20" t="s">
        <v>151</v>
      </c>
      <c r="AU181" s="20" t="s">
        <v>95</v>
      </c>
      <c r="AY181" s="20" t="s">
        <v>130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0" t="s">
        <v>80</v>
      </c>
      <c r="BK181" s="149">
        <f>ROUND(L181*K181,2)</f>
        <v>0</v>
      </c>
      <c r="BL181" s="20" t="s">
        <v>135</v>
      </c>
      <c r="BM181" s="20" t="s">
        <v>204</v>
      </c>
    </row>
    <row r="182" spans="2:65" s="10" customFormat="1" ht="22.5" customHeight="1">
      <c r="B182" s="150"/>
      <c r="C182" s="151"/>
      <c r="D182" s="151"/>
      <c r="E182" s="152" t="s">
        <v>5</v>
      </c>
      <c r="F182" s="263" t="s">
        <v>710</v>
      </c>
      <c r="G182" s="264"/>
      <c r="H182" s="264"/>
      <c r="I182" s="264"/>
      <c r="J182" s="151"/>
      <c r="K182" s="153">
        <v>12.5</v>
      </c>
      <c r="L182" s="151"/>
      <c r="M182" s="151"/>
      <c r="N182" s="151"/>
      <c r="O182" s="151"/>
      <c r="P182" s="151"/>
      <c r="Q182" s="151"/>
      <c r="R182" s="154"/>
      <c r="T182" s="155"/>
      <c r="U182" s="151"/>
      <c r="V182" s="151"/>
      <c r="W182" s="151"/>
      <c r="X182" s="151"/>
      <c r="Y182" s="151"/>
      <c r="Z182" s="151"/>
      <c r="AA182" s="156"/>
      <c r="AT182" s="157" t="s">
        <v>137</v>
      </c>
      <c r="AU182" s="157" t="s">
        <v>95</v>
      </c>
      <c r="AV182" s="10" t="s">
        <v>95</v>
      </c>
      <c r="AW182" s="10" t="s">
        <v>32</v>
      </c>
      <c r="AX182" s="10" t="s">
        <v>74</v>
      </c>
      <c r="AY182" s="157" t="s">
        <v>130</v>
      </c>
    </row>
    <row r="183" spans="2:65" s="11" customFormat="1" ht="22.5" customHeight="1">
      <c r="B183" s="158"/>
      <c r="C183" s="159"/>
      <c r="D183" s="159"/>
      <c r="E183" s="160" t="s">
        <v>5</v>
      </c>
      <c r="F183" s="291" t="s">
        <v>141</v>
      </c>
      <c r="G183" s="275"/>
      <c r="H183" s="275"/>
      <c r="I183" s="275"/>
      <c r="J183" s="159"/>
      <c r="K183" s="161">
        <v>12.5</v>
      </c>
      <c r="L183" s="159"/>
      <c r="M183" s="159"/>
      <c r="N183" s="159"/>
      <c r="O183" s="159"/>
      <c r="P183" s="159"/>
      <c r="Q183" s="159"/>
      <c r="R183" s="162"/>
      <c r="T183" s="163"/>
      <c r="U183" s="159"/>
      <c r="V183" s="159"/>
      <c r="W183" s="159"/>
      <c r="X183" s="159"/>
      <c r="Y183" s="159"/>
      <c r="Z183" s="159"/>
      <c r="AA183" s="164"/>
      <c r="AT183" s="165" t="s">
        <v>137</v>
      </c>
      <c r="AU183" s="165" t="s">
        <v>95</v>
      </c>
      <c r="AV183" s="11" t="s">
        <v>135</v>
      </c>
      <c r="AW183" s="11" t="s">
        <v>32</v>
      </c>
      <c r="AX183" s="11" t="s">
        <v>80</v>
      </c>
      <c r="AY183" s="165" t="s">
        <v>130</v>
      </c>
    </row>
    <row r="184" spans="2:65" s="1" customFormat="1" ht="44.25" customHeight="1">
      <c r="B184" s="140"/>
      <c r="C184" s="166" t="s">
        <v>711</v>
      </c>
      <c r="D184" s="166" t="s">
        <v>151</v>
      </c>
      <c r="E184" s="167" t="s">
        <v>712</v>
      </c>
      <c r="F184" s="281" t="s">
        <v>713</v>
      </c>
      <c r="G184" s="281"/>
      <c r="H184" s="281"/>
      <c r="I184" s="281"/>
      <c r="J184" s="168" t="s">
        <v>144</v>
      </c>
      <c r="K184" s="169">
        <v>40</v>
      </c>
      <c r="L184" s="285">
        <v>0</v>
      </c>
      <c r="M184" s="285"/>
      <c r="N184" s="282">
        <f>ROUND(L184*K184,2)</f>
        <v>0</v>
      </c>
      <c r="O184" s="280"/>
      <c r="P184" s="280"/>
      <c r="Q184" s="280"/>
      <c r="R184" s="145"/>
      <c r="T184" s="146" t="s">
        <v>5</v>
      </c>
      <c r="U184" s="43" t="s">
        <v>39</v>
      </c>
      <c r="V184" s="147">
        <v>0</v>
      </c>
      <c r="W184" s="147">
        <f>V184*K184</f>
        <v>0</v>
      </c>
      <c r="X184" s="147">
        <v>0</v>
      </c>
      <c r="Y184" s="147">
        <f>X184*K184</f>
        <v>0</v>
      </c>
      <c r="Z184" s="147">
        <v>0</v>
      </c>
      <c r="AA184" s="148">
        <f>Z184*K184</f>
        <v>0</v>
      </c>
      <c r="AR184" s="20" t="s">
        <v>154</v>
      </c>
      <c r="AT184" s="20" t="s">
        <v>151</v>
      </c>
      <c r="AU184" s="20" t="s">
        <v>95</v>
      </c>
      <c r="AY184" s="20" t="s">
        <v>130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0" t="s">
        <v>80</v>
      </c>
      <c r="BK184" s="149">
        <f>ROUND(L184*K184,2)</f>
        <v>0</v>
      </c>
      <c r="BL184" s="20" t="s">
        <v>135</v>
      </c>
      <c r="BM184" s="20" t="s">
        <v>207</v>
      </c>
    </row>
    <row r="185" spans="2:65" s="10" customFormat="1" ht="31.5" customHeight="1">
      <c r="B185" s="150"/>
      <c r="C185" s="151"/>
      <c r="D185" s="151"/>
      <c r="E185" s="152" t="s">
        <v>5</v>
      </c>
      <c r="F185" s="263" t="s">
        <v>714</v>
      </c>
      <c r="G185" s="264"/>
      <c r="H185" s="264"/>
      <c r="I185" s="264"/>
      <c r="J185" s="151"/>
      <c r="K185" s="153">
        <v>40</v>
      </c>
      <c r="L185" s="151"/>
      <c r="M185" s="151"/>
      <c r="N185" s="151"/>
      <c r="O185" s="151"/>
      <c r="P185" s="151"/>
      <c r="Q185" s="151"/>
      <c r="R185" s="154"/>
      <c r="T185" s="155"/>
      <c r="U185" s="151"/>
      <c r="V185" s="151"/>
      <c r="W185" s="151"/>
      <c r="X185" s="151"/>
      <c r="Y185" s="151"/>
      <c r="Z185" s="151"/>
      <c r="AA185" s="156"/>
      <c r="AT185" s="157" t="s">
        <v>137</v>
      </c>
      <c r="AU185" s="157" t="s">
        <v>95</v>
      </c>
      <c r="AV185" s="10" t="s">
        <v>95</v>
      </c>
      <c r="AW185" s="10" t="s">
        <v>32</v>
      </c>
      <c r="AX185" s="10" t="s">
        <v>74</v>
      </c>
      <c r="AY185" s="157" t="s">
        <v>130</v>
      </c>
    </row>
    <row r="186" spans="2:65" s="11" customFormat="1" ht="22.5" customHeight="1">
      <c r="B186" s="158"/>
      <c r="C186" s="159"/>
      <c r="D186" s="159"/>
      <c r="E186" s="160" t="s">
        <v>5</v>
      </c>
      <c r="F186" s="291" t="s">
        <v>141</v>
      </c>
      <c r="G186" s="275"/>
      <c r="H186" s="275"/>
      <c r="I186" s="275"/>
      <c r="J186" s="159"/>
      <c r="K186" s="161">
        <v>40</v>
      </c>
      <c r="L186" s="159"/>
      <c r="M186" s="159"/>
      <c r="N186" s="159"/>
      <c r="O186" s="159"/>
      <c r="P186" s="159"/>
      <c r="Q186" s="159"/>
      <c r="R186" s="162"/>
      <c r="T186" s="163"/>
      <c r="U186" s="159"/>
      <c r="V186" s="159"/>
      <c r="W186" s="159"/>
      <c r="X186" s="159"/>
      <c r="Y186" s="159"/>
      <c r="Z186" s="159"/>
      <c r="AA186" s="164"/>
      <c r="AT186" s="165" t="s">
        <v>137</v>
      </c>
      <c r="AU186" s="165" t="s">
        <v>95</v>
      </c>
      <c r="AV186" s="11" t="s">
        <v>135</v>
      </c>
      <c r="AW186" s="11" t="s">
        <v>32</v>
      </c>
      <c r="AX186" s="11" t="s">
        <v>80</v>
      </c>
      <c r="AY186" s="165" t="s">
        <v>130</v>
      </c>
    </row>
    <row r="187" spans="2:65" s="1" customFormat="1" ht="82.5" customHeight="1">
      <c r="B187" s="140"/>
      <c r="C187" s="141" t="s">
        <v>182</v>
      </c>
      <c r="D187" s="141" t="s">
        <v>131</v>
      </c>
      <c r="E187" s="142" t="s">
        <v>715</v>
      </c>
      <c r="F187" s="260" t="s">
        <v>716</v>
      </c>
      <c r="G187" s="260"/>
      <c r="H187" s="260"/>
      <c r="I187" s="260"/>
      <c r="J187" s="143" t="s">
        <v>144</v>
      </c>
      <c r="K187" s="144">
        <v>90</v>
      </c>
      <c r="L187" s="261">
        <v>0</v>
      </c>
      <c r="M187" s="261"/>
      <c r="N187" s="280">
        <f>ROUND(L187*K187,2)</f>
        <v>0</v>
      </c>
      <c r="O187" s="280"/>
      <c r="P187" s="280"/>
      <c r="Q187" s="280"/>
      <c r="R187" s="145"/>
      <c r="T187" s="146" t="s">
        <v>5</v>
      </c>
      <c r="U187" s="43" t="s">
        <v>39</v>
      </c>
      <c r="V187" s="147">
        <v>0</v>
      </c>
      <c r="W187" s="147">
        <f>V187*K187</f>
        <v>0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0" t="s">
        <v>135</v>
      </c>
      <c r="AT187" s="20" t="s">
        <v>131</v>
      </c>
      <c r="AU187" s="20" t="s">
        <v>95</v>
      </c>
      <c r="AY187" s="20" t="s">
        <v>130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0" t="s">
        <v>80</v>
      </c>
      <c r="BK187" s="149">
        <f>ROUND(L187*K187,2)</f>
        <v>0</v>
      </c>
      <c r="BL187" s="20" t="s">
        <v>135</v>
      </c>
      <c r="BM187" s="20" t="s">
        <v>211</v>
      </c>
    </row>
    <row r="188" spans="2:65" s="10" customFormat="1" ht="31.5" customHeight="1">
      <c r="B188" s="150"/>
      <c r="C188" s="151"/>
      <c r="D188" s="151"/>
      <c r="E188" s="152" t="s">
        <v>5</v>
      </c>
      <c r="F188" s="263" t="s">
        <v>717</v>
      </c>
      <c r="G188" s="264"/>
      <c r="H188" s="264"/>
      <c r="I188" s="264"/>
      <c r="J188" s="151"/>
      <c r="K188" s="153">
        <v>32.6</v>
      </c>
      <c r="L188" s="151"/>
      <c r="M188" s="151"/>
      <c r="N188" s="151"/>
      <c r="O188" s="151"/>
      <c r="P188" s="151"/>
      <c r="Q188" s="151"/>
      <c r="R188" s="154"/>
      <c r="T188" s="155"/>
      <c r="U188" s="151"/>
      <c r="V188" s="151"/>
      <c r="W188" s="151"/>
      <c r="X188" s="151"/>
      <c r="Y188" s="151"/>
      <c r="Z188" s="151"/>
      <c r="AA188" s="156"/>
      <c r="AT188" s="157" t="s">
        <v>137</v>
      </c>
      <c r="AU188" s="157" t="s">
        <v>95</v>
      </c>
      <c r="AV188" s="10" t="s">
        <v>95</v>
      </c>
      <c r="AW188" s="10" t="s">
        <v>32</v>
      </c>
      <c r="AX188" s="10" t="s">
        <v>74</v>
      </c>
      <c r="AY188" s="157" t="s">
        <v>130</v>
      </c>
    </row>
    <row r="189" spans="2:65" s="10" customFormat="1" ht="22.5" customHeight="1">
      <c r="B189" s="150"/>
      <c r="C189" s="151"/>
      <c r="D189" s="151"/>
      <c r="E189" s="152" t="s">
        <v>5</v>
      </c>
      <c r="F189" s="270" t="s">
        <v>5</v>
      </c>
      <c r="G189" s="271"/>
      <c r="H189" s="271"/>
      <c r="I189" s="271"/>
      <c r="J189" s="151"/>
      <c r="K189" s="153">
        <v>0</v>
      </c>
      <c r="L189" s="151"/>
      <c r="M189" s="151"/>
      <c r="N189" s="151"/>
      <c r="O189" s="151"/>
      <c r="P189" s="151"/>
      <c r="Q189" s="151"/>
      <c r="R189" s="154"/>
      <c r="T189" s="155"/>
      <c r="U189" s="151"/>
      <c r="V189" s="151"/>
      <c r="W189" s="151"/>
      <c r="X189" s="151"/>
      <c r="Y189" s="151"/>
      <c r="Z189" s="151"/>
      <c r="AA189" s="156"/>
      <c r="AT189" s="157" t="s">
        <v>137</v>
      </c>
      <c r="AU189" s="157" t="s">
        <v>95</v>
      </c>
      <c r="AV189" s="10" t="s">
        <v>95</v>
      </c>
      <c r="AW189" s="10" t="s">
        <v>6</v>
      </c>
      <c r="AX189" s="10" t="s">
        <v>74</v>
      </c>
      <c r="AY189" s="157" t="s">
        <v>130</v>
      </c>
    </row>
    <row r="190" spans="2:65" s="12" customFormat="1" ht="22.5" customHeight="1">
      <c r="B190" s="174"/>
      <c r="C190" s="175"/>
      <c r="D190" s="175"/>
      <c r="E190" s="176" t="s">
        <v>5</v>
      </c>
      <c r="F190" s="292" t="s">
        <v>718</v>
      </c>
      <c r="G190" s="293"/>
      <c r="H190" s="293"/>
      <c r="I190" s="293"/>
      <c r="J190" s="175"/>
      <c r="K190" s="177" t="s">
        <v>5</v>
      </c>
      <c r="L190" s="175"/>
      <c r="M190" s="175"/>
      <c r="N190" s="175"/>
      <c r="O190" s="175"/>
      <c r="P190" s="175"/>
      <c r="Q190" s="175"/>
      <c r="R190" s="178"/>
      <c r="T190" s="179"/>
      <c r="U190" s="175"/>
      <c r="V190" s="175"/>
      <c r="W190" s="175"/>
      <c r="X190" s="175"/>
      <c r="Y190" s="175"/>
      <c r="Z190" s="175"/>
      <c r="AA190" s="180"/>
      <c r="AT190" s="181" t="s">
        <v>137</v>
      </c>
      <c r="AU190" s="181" t="s">
        <v>95</v>
      </c>
      <c r="AV190" s="12" t="s">
        <v>80</v>
      </c>
      <c r="AW190" s="12" t="s">
        <v>32</v>
      </c>
      <c r="AX190" s="12" t="s">
        <v>74</v>
      </c>
      <c r="AY190" s="181" t="s">
        <v>130</v>
      </c>
    </row>
    <row r="191" spans="2:65" s="10" customFormat="1" ht="22.5" customHeight="1">
      <c r="B191" s="150"/>
      <c r="C191" s="151"/>
      <c r="D191" s="151"/>
      <c r="E191" s="152" t="s">
        <v>5</v>
      </c>
      <c r="F191" s="270" t="s">
        <v>719</v>
      </c>
      <c r="G191" s="271"/>
      <c r="H191" s="271"/>
      <c r="I191" s="271"/>
      <c r="J191" s="151"/>
      <c r="K191" s="153">
        <v>12.6</v>
      </c>
      <c r="L191" s="151"/>
      <c r="M191" s="151"/>
      <c r="N191" s="151"/>
      <c r="O191" s="151"/>
      <c r="P191" s="151"/>
      <c r="Q191" s="151"/>
      <c r="R191" s="154"/>
      <c r="T191" s="155"/>
      <c r="U191" s="151"/>
      <c r="V191" s="151"/>
      <c r="W191" s="151"/>
      <c r="X191" s="151"/>
      <c r="Y191" s="151"/>
      <c r="Z191" s="151"/>
      <c r="AA191" s="156"/>
      <c r="AT191" s="157" t="s">
        <v>137</v>
      </c>
      <c r="AU191" s="157" t="s">
        <v>95</v>
      </c>
      <c r="AV191" s="10" t="s">
        <v>95</v>
      </c>
      <c r="AW191" s="10" t="s">
        <v>32</v>
      </c>
      <c r="AX191" s="10" t="s">
        <v>74</v>
      </c>
      <c r="AY191" s="157" t="s">
        <v>130</v>
      </c>
    </row>
    <row r="192" spans="2:65" s="10" customFormat="1" ht="22.5" customHeight="1">
      <c r="B192" s="150"/>
      <c r="C192" s="151"/>
      <c r="D192" s="151"/>
      <c r="E192" s="152" t="s">
        <v>5</v>
      </c>
      <c r="F192" s="270" t="s">
        <v>720</v>
      </c>
      <c r="G192" s="271"/>
      <c r="H192" s="271"/>
      <c r="I192" s="271"/>
      <c r="J192" s="151"/>
      <c r="K192" s="153">
        <v>0</v>
      </c>
      <c r="L192" s="151"/>
      <c r="M192" s="151"/>
      <c r="N192" s="151"/>
      <c r="O192" s="151"/>
      <c r="P192" s="151"/>
      <c r="Q192" s="151"/>
      <c r="R192" s="154"/>
      <c r="T192" s="155"/>
      <c r="U192" s="151"/>
      <c r="V192" s="151"/>
      <c r="W192" s="151"/>
      <c r="X192" s="151"/>
      <c r="Y192" s="151"/>
      <c r="Z192" s="151"/>
      <c r="AA192" s="156"/>
      <c r="AT192" s="157" t="s">
        <v>137</v>
      </c>
      <c r="AU192" s="157" t="s">
        <v>95</v>
      </c>
      <c r="AV192" s="10" t="s">
        <v>95</v>
      </c>
      <c r="AW192" s="10" t="s">
        <v>32</v>
      </c>
      <c r="AX192" s="10" t="s">
        <v>74</v>
      </c>
      <c r="AY192" s="157" t="s">
        <v>130</v>
      </c>
    </row>
    <row r="193" spans="2:65" s="10" customFormat="1" ht="22.5" customHeight="1">
      <c r="B193" s="150"/>
      <c r="C193" s="151"/>
      <c r="D193" s="151"/>
      <c r="E193" s="152" t="s">
        <v>5</v>
      </c>
      <c r="F193" s="270" t="s">
        <v>721</v>
      </c>
      <c r="G193" s="271"/>
      <c r="H193" s="271"/>
      <c r="I193" s="271"/>
      <c r="J193" s="151"/>
      <c r="K193" s="153">
        <v>16.8</v>
      </c>
      <c r="L193" s="151"/>
      <c r="M193" s="151"/>
      <c r="N193" s="151"/>
      <c r="O193" s="151"/>
      <c r="P193" s="151"/>
      <c r="Q193" s="151"/>
      <c r="R193" s="154"/>
      <c r="T193" s="155"/>
      <c r="U193" s="151"/>
      <c r="V193" s="151"/>
      <c r="W193" s="151"/>
      <c r="X193" s="151"/>
      <c r="Y193" s="151"/>
      <c r="Z193" s="151"/>
      <c r="AA193" s="156"/>
      <c r="AT193" s="157" t="s">
        <v>137</v>
      </c>
      <c r="AU193" s="157" t="s">
        <v>95</v>
      </c>
      <c r="AV193" s="10" t="s">
        <v>95</v>
      </c>
      <c r="AW193" s="10" t="s">
        <v>32</v>
      </c>
      <c r="AX193" s="10" t="s">
        <v>74</v>
      </c>
      <c r="AY193" s="157" t="s">
        <v>130</v>
      </c>
    </row>
    <row r="194" spans="2:65" s="10" customFormat="1" ht="31.5" customHeight="1">
      <c r="B194" s="150"/>
      <c r="C194" s="151"/>
      <c r="D194" s="151"/>
      <c r="E194" s="152" t="s">
        <v>5</v>
      </c>
      <c r="F194" s="270" t="s">
        <v>722</v>
      </c>
      <c r="G194" s="271"/>
      <c r="H194" s="271"/>
      <c r="I194" s="271"/>
      <c r="J194" s="151"/>
      <c r="K194" s="153">
        <v>10.199999999999999</v>
      </c>
      <c r="L194" s="151"/>
      <c r="M194" s="151"/>
      <c r="N194" s="151"/>
      <c r="O194" s="151"/>
      <c r="P194" s="151"/>
      <c r="Q194" s="151"/>
      <c r="R194" s="154"/>
      <c r="T194" s="155"/>
      <c r="U194" s="151"/>
      <c r="V194" s="151"/>
      <c r="W194" s="151"/>
      <c r="X194" s="151"/>
      <c r="Y194" s="151"/>
      <c r="Z194" s="151"/>
      <c r="AA194" s="156"/>
      <c r="AT194" s="157" t="s">
        <v>137</v>
      </c>
      <c r="AU194" s="157" t="s">
        <v>95</v>
      </c>
      <c r="AV194" s="10" t="s">
        <v>95</v>
      </c>
      <c r="AW194" s="10" t="s">
        <v>32</v>
      </c>
      <c r="AX194" s="10" t="s">
        <v>74</v>
      </c>
      <c r="AY194" s="157" t="s">
        <v>130</v>
      </c>
    </row>
    <row r="195" spans="2:65" s="10" customFormat="1" ht="22.5" customHeight="1">
      <c r="B195" s="150"/>
      <c r="C195" s="151"/>
      <c r="D195" s="151"/>
      <c r="E195" s="152" t="s">
        <v>5</v>
      </c>
      <c r="F195" s="270" t="s">
        <v>723</v>
      </c>
      <c r="G195" s="271"/>
      <c r="H195" s="271"/>
      <c r="I195" s="271"/>
      <c r="J195" s="151"/>
      <c r="K195" s="153">
        <v>12.7</v>
      </c>
      <c r="L195" s="151"/>
      <c r="M195" s="151"/>
      <c r="N195" s="151"/>
      <c r="O195" s="151"/>
      <c r="P195" s="151"/>
      <c r="Q195" s="151"/>
      <c r="R195" s="154"/>
      <c r="T195" s="155"/>
      <c r="U195" s="151"/>
      <c r="V195" s="151"/>
      <c r="W195" s="151"/>
      <c r="X195" s="151"/>
      <c r="Y195" s="151"/>
      <c r="Z195" s="151"/>
      <c r="AA195" s="156"/>
      <c r="AT195" s="157" t="s">
        <v>137</v>
      </c>
      <c r="AU195" s="157" t="s">
        <v>95</v>
      </c>
      <c r="AV195" s="10" t="s">
        <v>95</v>
      </c>
      <c r="AW195" s="10" t="s">
        <v>32</v>
      </c>
      <c r="AX195" s="10" t="s">
        <v>74</v>
      </c>
      <c r="AY195" s="157" t="s">
        <v>130</v>
      </c>
    </row>
    <row r="196" spans="2:65" s="10" customFormat="1" ht="22.5" customHeight="1">
      <c r="B196" s="150"/>
      <c r="C196" s="151"/>
      <c r="D196" s="151"/>
      <c r="E196" s="152" t="s">
        <v>5</v>
      </c>
      <c r="F196" s="270" t="s">
        <v>724</v>
      </c>
      <c r="G196" s="271"/>
      <c r="H196" s="271"/>
      <c r="I196" s="271"/>
      <c r="J196" s="151"/>
      <c r="K196" s="153">
        <v>5.0999999999999996</v>
      </c>
      <c r="L196" s="151"/>
      <c r="M196" s="151"/>
      <c r="N196" s="151"/>
      <c r="O196" s="151"/>
      <c r="P196" s="151"/>
      <c r="Q196" s="151"/>
      <c r="R196" s="154"/>
      <c r="T196" s="155"/>
      <c r="U196" s="151"/>
      <c r="V196" s="151"/>
      <c r="W196" s="151"/>
      <c r="X196" s="151"/>
      <c r="Y196" s="151"/>
      <c r="Z196" s="151"/>
      <c r="AA196" s="156"/>
      <c r="AT196" s="157" t="s">
        <v>137</v>
      </c>
      <c r="AU196" s="157" t="s">
        <v>95</v>
      </c>
      <c r="AV196" s="10" t="s">
        <v>95</v>
      </c>
      <c r="AW196" s="10" t="s">
        <v>32</v>
      </c>
      <c r="AX196" s="10" t="s">
        <v>74</v>
      </c>
      <c r="AY196" s="157" t="s">
        <v>130</v>
      </c>
    </row>
    <row r="197" spans="2:65" s="11" customFormat="1" ht="22.5" customHeight="1">
      <c r="B197" s="158"/>
      <c r="C197" s="159"/>
      <c r="D197" s="159"/>
      <c r="E197" s="160" t="s">
        <v>5</v>
      </c>
      <c r="F197" s="291" t="s">
        <v>141</v>
      </c>
      <c r="G197" s="275"/>
      <c r="H197" s="275"/>
      <c r="I197" s="275"/>
      <c r="J197" s="159"/>
      <c r="K197" s="161">
        <v>90</v>
      </c>
      <c r="L197" s="159"/>
      <c r="M197" s="159"/>
      <c r="N197" s="159"/>
      <c r="O197" s="159"/>
      <c r="P197" s="159"/>
      <c r="Q197" s="159"/>
      <c r="R197" s="162"/>
      <c r="T197" s="163"/>
      <c r="U197" s="159"/>
      <c r="V197" s="159"/>
      <c r="W197" s="159"/>
      <c r="X197" s="159"/>
      <c r="Y197" s="159"/>
      <c r="Z197" s="159"/>
      <c r="AA197" s="164"/>
      <c r="AT197" s="165" t="s">
        <v>137</v>
      </c>
      <c r="AU197" s="165" t="s">
        <v>95</v>
      </c>
      <c r="AV197" s="11" t="s">
        <v>135</v>
      </c>
      <c r="AW197" s="11" t="s">
        <v>32</v>
      </c>
      <c r="AX197" s="11" t="s">
        <v>80</v>
      </c>
      <c r="AY197" s="165" t="s">
        <v>130</v>
      </c>
    </row>
    <row r="198" spans="2:65" s="1" customFormat="1" ht="31.5" customHeight="1">
      <c r="B198" s="140"/>
      <c r="C198" s="166" t="s">
        <v>725</v>
      </c>
      <c r="D198" s="166" t="s">
        <v>151</v>
      </c>
      <c r="E198" s="167" t="s">
        <v>726</v>
      </c>
      <c r="F198" s="281" t="s">
        <v>727</v>
      </c>
      <c r="G198" s="281"/>
      <c r="H198" s="281"/>
      <c r="I198" s="281"/>
      <c r="J198" s="168" t="s">
        <v>144</v>
      </c>
      <c r="K198" s="169">
        <v>32.6</v>
      </c>
      <c r="L198" s="285">
        <v>0</v>
      </c>
      <c r="M198" s="285"/>
      <c r="N198" s="282">
        <f>ROUND(L198*K198,2)</f>
        <v>0</v>
      </c>
      <c r="O198" s="280"/>
      <c r="P198" s="280"/>
      <c r="Q198" s="280"/>
      <c r="R198" s="145"/>
      <c r="T198" s="146" t="s">
        <v>5</v>
      </c>
      <c r="U198" s="43" t="s">
        <v>39</v>
      </c>
      <c r="V198" s="147">
        <v>0</v>
      </c>
      <c r="W198" s="147">
        <f>V198*K198</f>
        <v>0</v>
      </c>
      <c r="X198" s="147">
        <v>0</v>
      </c>
      <c r="Y198" s="147">
        <f>X198*K198</f>
        <v>0</v>
      </c>
      <c r="Z198" s="147">
        <v>0</v>
      </c>
      <c r="AA198" s="148">
        <f>Z198*K198</f>
        <v>0</v>
      </c>
      <c r="AR198" s="20" t="s">
        <v>154</v>
      </c>
      <c r="AT198" s="20" t="s">
        <v>151</v>
      </c>
      <c r="AU198" s="20" t="s">
        <v>95</v>
      </c>
      <c r="AY198" s="20" t="s">
        <v>130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0" t="s">
        <v>80</v>
      </c>
      <c r="BK198" s="149">
        <f>ROUND(L198*K198,2)</f>
        <v>0</v>
      </c>
      <c r="BL198" s="20" t="s">
        <v>135</v>
      </c>
      <c r="BM198" s="20" t="s">
        <v>214</v>
      </c>
    </row>
    <row r="199" spans="2:65" s="10" customFormat="1" ht="31.5" customHeight="1">
      <c r="B199" s="150"/>
      <c r="C199" s="151"/>
      <c r="D199" s="151"/>
      <c r="E199" s="152" t="s">
        <v>5</v>
      </c>
      <c r="F199" s="263" t="s">
        <v>717</v>
      </c>
      <c r="G199" s="264"/>
      <c r="H199" s="264"/>
      <c r="I199" s="264"/>
      <c r="J199" s="151"/>
      <c r="K199" s="153">
        <v>32.6</v>
      </c>
      <c r="L199" s="151"/>
      <c r="M199" s="151"/>
      <c r="N199" s="151"/>
      <c r="O199" s="151"/>
      <c r="P199" s="151"/>
      <c r="Q199" s="151"/>
      <c r="R199" s="154"/>
      <c r="T199" s="155"/>
      <c r="U199" s="151"/>
      <c r="V199" s="151"/>
      <c r="W199" s="151"/>
      <c r="X199" s="151"/>
      <c r="Y199" s="151"/>
      <c r="Z199" s="151"/>
      <c r="AA199" s="156"/>
      <c r="AT199" s="157" t="s">
        <v>137</v>
      </c>
      <c r="AU199" s="157" t="s">
        <v>95</v>
      </c>
      <c r="AV199" s="10" t="s">
        <v>95</v>
      </c>
      <c r="AW199" s="10" t="s">
        <v>32</v>
      </c>
      <c r="AX199" s="10" t="s">
        <v>74</v>
      </c>
      <c r="AY199" s="157" t="s">
        <v>130</v>
      </c>
    </row>
    <row r="200" spans="2:65" s="11" customFormat="1" ht="22.5" customHeight="1">
      <c r="B200" s="158"/>
      <c r="C200" s="159"/>
      <c r="D200" s="159"/>
      <c r="E200" s="160" t="s">
        <v>5</v>
      </c>
      <c r="F200" s="291" t="s">
        <v>141</v>
      </c>
      <c r="G200" s="275"/>
      <c r="H200" s="275"/>
      <c r="I200" s="275"/>
      <c r="J200" s="159"/>
      <c r="K200" s="161">
        <v>32.6</v>
      </c>
      <c r="L200" s="159"/>
      <c r="M200" s="159"/>
      <c r="N200" s="159"/>
      <c r="O200" s="159"/>
      <c r="P200" s="159"/>
      <c r="Q200" s="159"/>
      <c r="R200" s="162"/>
      <c r="T200" s="163"/>
      <c r="U200" s="159"/>
      <c r="V200" s="159"/>
      <c r="W200" s="159"/>
      <c r="X200" s="159"/>
      <c r="Y200" s="159"/>
      <c r="Z200" s="159"/>
      <c r="AA200" s="164"/>
      <c r="AT200" s="165" t="s">
        <v>137</v>
      </c>
      <c r="AU200" s="165" t="s">
        <v>95</v>
      </c>
      <c r="AV200" s="11" t="s">
        <v>135</v>
      </c>
      <c r="AW200" s="11" t="s">
        <v>32</v>
      </c>
      <c r="AX200" s="11" t="s">
        <v>80</v>
      </c>
      <c r="AY200" s="165" t="s">
        <v>130</v>
      </c>
    </row>
    <row r="201" spans="2:65" s="1" customFormat="1" ht="31.5" customHeight="1">
      <c r="B201" s="140"/>
      <c r="C201" s="166" t="s">
        <v>728</v>
      </c>
      <c r="D201" s="166" t="s">
        <v>151</v>
      </c>
      <c r="E201" s="167" t="s">
        <v>729</v>
      </c>
      <c r="F201" s="281" t="s">
        <v>730</v>
      </c>
      <c r="G201" s="281"/>
      <c r="H201" s="281"/>
      <c r="I201" s="281"/>
      <c r="J201" s="168" t="s">
        <v>144</v>
      </c>
      <c r="K201" s="169">
        <v>21.9</v>
      </c>
      <c r="L201" s="285">
        <v>0</v>
      </c>
      <c r="M201" s="285"/>
      <c r="N201" s="282">
        <f>ROUND(L201*K201,2)</f>
        <v>0</v>
      </c>
      <c r="O201" s="280"/>
      <c r="P201" s="280"/>
      <c r="Q201" s="280"/>
      <c r="R201" s="145"/>
      <c r="T201" s="146" t="s">
        <v>5</v>
      </c>
      <c r="U201" s="43" t="s">
        <v>39</v>
      </c>
      <c r="V201" s="147">
        <v>0</v>
      </c>
      <c r="W201" s="147">
        <f>V201*K201</f>
        <v>0</v>
      </c>
      <c r="X201" s="147">
        <v>0</v>
      </c>
      <c r="Y201" s="147">
        <f>X201*K201</f>
        <v>0</v>
      </c>
      <c r="Z201" s="147">
        <v>0</v>
      </c>
      <c r="AA201" s="148">
        <f>Z201*K201</f>
        <v>0</v>
      </c>
      <c r="AR201" s="20" t="s">
        <v>154</v>
      </c>
      <c r="AT201" s="20" t="s">
        <v>151</v>
      </c>
      <c r="AU201" s="20" t="s">
        <v>95</v>
      </c>
      <c r="AY201" s="20" t="s">
        <v>130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0" t="s">
        <v>80</v>
      </c>
      <c r="BK201" s="149">
        <f>ROUND(L201*K201,2)</f>
        <v>0</v>
      </c>
      <c r="BL201" s="20" t="s">
        <v>135</v>
      </c>
      <c r="BM201" s="20" t="s">
        <v>218</v>
      </c>
    </row>
    <row r="202" spans="2:65" s="12" customFormat="1" ht="22.5" customHeight="1">
      <c r="B202" s="174"/>
      <c r="C202" s="175"/>
      <c r="D202" s="175"/>
      <c r="E202" s="176" t="s">
        <v>5</v>
      </c>
      <c r="F202" s="294" t="s">
        <v>718</v>
      </c>
      <c r="G202" s="273"/>
      <c r="H202" s="273"/>
      <c r="I202" s="273"/>
      <c r="J202" s="175"/>
      <c r="K202" s="177" t="s">
        <v>5</v>
      </c>
      <c r="L202" s="175"/>
      <c r="M202" s="175"/>
      <c r="N202" s="175"/>
      <c r="O202" s="175"/>
      <c r="P202" s="175"/>
      <c r="Q202" s="175"/>
      <c r="R202" s="178"/>
      <c r="T202" s="179"/>
      <c r="U202" s="175"/>
      <c r="V202" s="175"/>
      <c r="W202" s="175"/>
      <c r="X202" s="175"/>
      <c r="Y202" s="175"/>
      <c r="Z202" s="175"/>
      <c r="AA202" s="180"/>
      <c r="AT202" s="181" t="s">
        <v>137</v>
      </c>
      <c r="AU202" s="181" t="s">
        <v>95</v>
      </c>
      <c r="AV202" s="12" t="s">
        <v>80</v>
      </c>
      <c r="AW202" s="12" t="s">
        <v>32</v>
      </c>
      <c r="AX202" s="12" t="s">
        <v>74</v>
      </c>
      <c r="AY202" s="181" t="s">
        <v>130</v>
      </c>
    </row>
    <row r="203" spans="2:65" s="10" customFormat="1" ht="22.5" customHeight="1">
      <c r="B203" s="150"/>
      <c r="C203" s="151"/>
      <c r="D203" s="151"/>
      <c r="E203" s="152" t="s">
        <v>5</v>
      </c>
      <c r="F203" s="270" t="s">
        <v>721</v>
      </c>
      <c r="G203" s="271"/>
      <c r="H203" s="271"/>
      <c r="I203" s="271"/>
      <c r="J203" s="151"/>
      <c r="K203" s="153">
        <v>16.8</v>
      </c>
      <c r="L203" s="151"/>
      <c r="M203" s="151"/>
      <c r="N203" s="151"/>
      <c r="O203" s="151"/>
      <c r="P203" s="151"/>
      <c r="Q203" s="151"/>
      <c r="R203" s="154"/>
      <c r="T203" s="155"/>
      <c r="U203" s="151"/>
      <c r="V203" s="151"/>
      <c r="W203" s="151"/>
      <c r="X203" s="151"/>
      <c r="Y203" s="151"/>
      <c r="Z203" s="151"/>
      <c r="AA203" s="156"/>
      <c r="AT203" s="157" t="s">
        <v>137</v>
      </c>
      <c r="AU203" s="157" t="s">
        <v>95</v>
      </c>
      <c r="AV203" s="10" t="s">
        <v>95</v>
      </c>
      <c r="AW203" s="10" t="s">
        <v>32</v>
      </c>
      <c r="AX203" s="10" t="s">
        <v>74</v>
      </c>
      <c r="AY203" s="157" t="s">
        <v>130</v>
      </c>
    </row>
    <row r="204" spans="2:65" s="10" customFormat="1" ht="22.5" customHeight="1">
      <c r="B204" s="150"/>
      <c r="C204" s="151"/>
      <c r="D204" s="151"/>
      <c r="E204" s="152" t="s">
        <v>5</v>
      </c>
      <c r="F204" s="270" t="s">
        <v>724</v>
      </c>
      <c r="G204" s="271"/>
      <c r="H204" s="271"/>
      <c r="I204" s="271"/>
      <c r="J204" s="151"/>
      <c r="K204" s="153">
        <v>5.0999999999999996</v>
      </c>
      <c r="L204" s="151"/>
      <c r="M204" s="151"/>
      <c r="N204" s="151"/>
      <c r="O204" s="151"/>
      <c r="P204" s="151"/>
      <c r="Q204" s="151"/>
      <c r="R204" s="154"/>
      <c r="T204" s="155"/>
      <c r="U204" s="151"/>
      <c r="V204" s="151"/>
      <c r="W204" s="151"/>
      <c r="X204" s="151"/>
      <c r="Y204" s="151"/>
      <c r="Z204" s="151"/>
      <c r="AA204" s="156"/>
      <c r="AT204" s="157" t="s">
        <v>137</v>
      </c>
      <c r="AU204" s="157" t="s">
        <v>95</v>
      </c>
      <c r="AV204" s="10" t="s">
        <v>95</v>
      </c>
      <c r="AW204" s="10" t="s">
        <v>32</v>
      </c>
      <c r="AX204" s="10" t="s">
        <v>74</v>
      </c>
      <c r="AY204" s="157" t="s">
        <v>130</v>
      </c>
    </row>
    <row r="205" spans="2:65" s="11" customFormat="1" ht="22.5" customHeight="1">
      <c r="B205" s="158"/>
      <c r="C205" s="159"/>
      <c r="D205" s="159"/>
      <c r="E205" s="160" t="s">
        <v>5</v>
      </c>
      <c r="F205" s="291" t="s">
        <v>141</v>
      </c>
      <c r="G205" s="275"/>
      <c r="H205" s="275"/>
      <c r="I205" s="275"/>
      <c r="J205" s="159"/>
      <c r="K205" s="161">
        <v>21.9</v>
      </c>
      <c r="L205" s="159"/>
      <c r="M205" s="159"/>
      <c r="N205" s="159"/>
      <c r="O205" s="159"/>
      <c r="P205" s="159"/>
      <c r="Q205" s="159"/>
      <c r="R205" s="162"/>
      <c r="T205" s="163"/>
      <c r="U205" s="159"/>
      <c r="V205" s="159"/>
      <c r="W205" s="159"/>
      <c r="X205" s="159"/>
      <c r="Y205" s="159"/>
      <c r="Z205" s="159"/>
      <c r="AA205" s="164"/>
      <c r="AT205" s="165" t="s">
        <v>137</v>
      </c>
      <c r="AU205" s="165" t="s">
        <v>95</v>
      </c>
      <c r="AV205" s="11" t="s">
        <v>135</v>
      </c>
      <c r="AW205" s="11" t="s">
        <v>32</v>
      </c>
      <c r="AX205" s="11" t="s">
        <v>80</v>
      </c>
      <c r="AY205" s="165" t="s">
        <v>130</v>
      </c>
    </row>
    <row r="206" spans="2:65" s="1" customFormat="1" ht="31.5" customHeight="1">
      <c r="B206" s="140"/>
      <c r="C206" s="166" t="s">
        <v>731</v>
      </c>
      <c r="D206" s="166" t="s">
        <v>151</v>
      </c>
      <c r="E206" s="167" t="s">
        <v>732</v>
      </c>
      <c r="F206" s="281" t="s">
        <v>733</v>
      </c>
      <c r="G206" s="281"/>
      <c r="H206" s="281"/>
      <c r="I206" s="281"/>
      <c r="J206" s="168" t="s">
        <v>144</v>
      </c>
      <c r="K206" s="169">
        <v>12.7</v>
      </c>
      <c r="L206" s="285">
        <v>0</v>
      </c>
      <c r="M206" s="285"/>
      <c r="N206" s="282">
        <f>ROUND(L206*K206,2)</f>
        <v>0</v>
      </c>
      <c r="O206" s="280"/>
      <c r="P206" s="280"/>
      <c r="Q206" s="280"/>
      <c r="R206" s="145"/>
      <c r="T206" s="146" t="s">
        <v>5</v>
      </c>
      <c r="U206" s="43" t="s">
        <v>39</v>
      </c>
      <c r="V206" s="147">
        <v>0</v>
      </c>
      <c r="W206" s="147">
        <f>V206*K206</f>
        <v>0</v>
      </c>
      <c r="X206" s="147">
        <v>0</v>
      </c>
      <c r="Y206" s="147">
        <f>X206*K206</f>
        <v>0</v>
      </c>
      <c r="Z206" s="147">
        <v>0</v>
      </c>
      <c r="AA206" s="148">
        <f>Z206*K206</f>
        <v>0</v>
      </c>
      <c r="AR206" s="20" t="s">
        <v>154</v>
      </c>
      <c r="AT206" s="20" t="s">
        <v>151</v>
      </c>
      <c r="AU206" s="20" t="s">
        <v>95</v>
      </c>
      <c r="AY206" s="20" t="s">
        <v>130</v>
      </c>
      <c r="BE206" s="149">
        <f>IF(U206="základní",N206,0)</f>
        <v>0</v>
      </c>
      <c r="BF206" s="149">
        <f>IF(U206="snížená",N206,0)</f>
        <v>0</v>
      </c>
      <c r="BG206" s="149">
        <f>IF(U206="zákl. přenesená",N206,0)</f>
        <v>0</v>
      </c>
      <c r="BH206" s="149">
        <f>IF(U206="sníž. přenesená",N206,0)</f>
        <v>0</v>
      </c>
      <c r="BI206" s="149">
        <f>IF(U206="nulová",N206,0)</f>
        <v>0</v>
      </c>
      <c r="BJ206" s="20" t="s">
        <v>80</v>
      </c>
      <c r="BK206" s="149">
        <f>ROUND(L206*K206,2)</f>
        <v>0</v>
      </c>
      <c r="BL206" s="20" t="s">
        <v>135</v>
      </c>
      <c r="BM206" s="20" t="s">
        <v>221</v>
      </c>
    </row>
    <row r="207" spans="2:65" s="12" customFormat="1" ht="22.5" customHeight="1">
      <c r="B207" s="174"/>
      <c r="C207" s="175"/>
      <c r="D207" s="175"/>
      <c r="E207" s="176" t="s">
        <v>5</v>
      </c>
      <c r="F207" s="294" t="s">
        <v>718</v>
      </c>
      <c r="G207" s="273"/>
      <c r="H207" s="273"/>
      <c r="I207" s="273"/>
      <c r="J207" s="175"/>
      <c r="K207" s="177" t="s">
        <v>5</v>
      </c>
      <c r="L207" s="175"/>
      <c r="M207" s="175"/>
      <c r="N207" s="175"/>
      <c r="O207" s="175"/>
      <c r="P207" s="175"/>
      <c r="Q207" s="175"/>
      <c r="R207" s="178"/>
      <c r="T207" s="179"/>
      <c r="U207" s="175"/>
      <c r="V207" s="175"/>
      <c r="W207" s="175"/>
      <c r="X207" s="175"/>
      <c r="Y207" s="175"/>
      <c r="Z207" s="175"/>
      <c r="AA207" s="180"/>
      <c r="AT207" s="181" t="s">
        <v>137</v>
      </c>
      <c r="AU207" s="181" t="s">
        <v>95</v>
      </c>
      <c r="AV207" s="12" t="s">
        <v>80</v>
      </c>
      <c r="AW207" s="12" t="s">
        <v>32</v>
      </c>
      <c r="AX207" s="12" t="s">
        <v>74</v>
      </c>
      <c r="AY207" s="181" t="s">
        <v>130</v>
      </c>
    </row>
    <row r="208" spans="2:65" s="10" customFormat="1" ht="22.5" customHeight="1">
      <c r="B208" s="150"/>
      <c r="C208" s="151"/>
      <c r="D208" s="151"/>
      <c r="E208" s="152" t="s">
        <v>5</v>
      </c>
      <c r="F208" s="270" t="s">
        <v>720</v>
      </c>
      <c r="G208" s="271"/>
      <c r="H208" s="271"/>
      <c r="I208" s="271"/>
      <c r="J208" s="151"/>
      <c r="K208" s="153">
        <v>0</v>
      </c>
      <c r="L208" s="151"/>
      <c r="M208" s="151"/>
      <c r="N208" s="151"/>
      <c r="O208" s="151"/>
      <c r="P208" s="151"/>
      <c r="Q208" s="151"/>
      <c r="R208" s="154"/>
      <c r="T208" s="155"/>
      <c r="U208" s="151"/>
      <c r="V208" s="151"/>
      <c r="W208" s="151"/>
      <c r="X208" s="151"/>
      <c r="Y208" s="151"/>
      <c r="Z208" s="151"/>
      <c r="AA208" s="156"/>
      <c r="AT208" s="157" t="s">
        <v>137</v>
      </c>
      <c r="AU208" s="157" t="s">
        <v>95</v>
      </c>
      <c r="AV208" s="10" t="s">
        <v>95</v>
      </c>
      <c r="AW208" s="10" t="s">
        <v>32</v>
      </c>
      <c r="AX208" s="10" t="s">
        <v>74</v>
      </c>
      <c r="AY208" s="157" t="s">
        <v>130</v>
      </c>
    </row>
    <row r="209" spans="2:65" s="10" customFormat="1" ht="22.5" customHeight="1">
      <c r="B209" s="150"/>
      <c r="C209" s="151"/>
      <c r="D209" s="151"/>
      <c r="E209" s="152" t="s">
        <v>5</v>
      </c>
      <c r="F209" s="270" t="s">
        <v>723</v>
      </c>
      <c r="G209" s="271"/>
      <c r="H209" s="271"/>
      <c r="I209" s="271"/>
      <c r="J209" s="151"/>
      <c r="K209" s="153">
        <v>12.7</v>
      </c>
      <c r="L209" s="151"/>
      <c r="M209" s="151"/>
      <c r="N209" s="151"/>
      <c r="O209" s="151"/>
      <c r="P209" s="151"/>
      <c r="Q209" s="151"/>
      <c r="R209" s="154"/>
      <c r="T209" s="155"/>
      <c r="U209" s="151"/>
      <c r="V209" s="151"/>
      <c r="W209" s="151"/>
      <c r="X209" s="151"/>
      <c r="Y209" s="151"/>
      <c r="Z209" s="151"/>
      <c r="AA209" s="156"/>
      <c r="AT209" s="157" t="s">
        <v>137</v>
      </c>
      <c r="AU209" s="157" t="s">
        <v>95</v>
      </c>
      <c r="AV209" s="10" t="s">
        <v>95</v>
      </c>
      <c r="AW209" s="10" t="s">
        <v>32</v>
      </c>
      <c r="AX209" s="10" t="s">
        <v>74</v>
      </c>
      <c r="AY209" s="157" t="s">
        <v>130</v>
      </c>
    </row>
    <row r="210" spans="2:65" s="11" customFormat="1" ht="22.5" customHeight="1">
      <c r="B210" s="158"/>
      <c r="C210" s="159"/>
      <c r="D210" s="159"/>
      <c r="E210" s="160" t="s">
        <v>5</v>
      </c>
      <c r="F210" s="291" t="s">
        <v>141</v>
      </c>
      <c r="G210" s="275"/>
      <c r="H210" s="275"/>
      <c r="I210" s="275"/>
      <c r="J210" s="159"/>
      <c r="K210" s="161">
        <v>12.7</v>
      </c>
      <c r="L210" s="159"/>
      <c r="M210" s="159"/>
      <c r="N210" s="159"/>
      <c r="O210" s="159"/>
      <c r="P210" s="159"/>
      <c r="Q210" s="159"/>
      <c r="R210" s="162"/>
      <c r="T210" s="163"/>
      <c r="U210" s="159"/>
      <c r="V210" s="159"/>
      <c r="W210" s="159"/>
      <c r="X210" s="159"/>
      <c r="Y210" s="159"/>
      <c r="Z210" s="159"/>
      <c r="AA210" s="164"/>
      <c r="AT210" s="165" t="s">
        <v>137</v>
      </c>
      <c r="AU210" s="165" t="s">
        <v>95</v>
      </c>
      <c r="AV210" s="11" t="s">
        <v>135</v>
      </c>
      <c r="AW210" s="11" t="s">
        <v>32</v>
      </c>
      <c r="AX210" s="11" t="s">
        <v>80</v>
      </c>
      <c r="AY210" s="165" t="s">
        <v>130</v>
      </c>
    </row>
    <row r="211" spans="2:65" s="1" customFormat="1" ht="31.5" customHeight="1">
      <c r="B211" s="140"/>
      <c r="C211" s="166" t="s">
        <v>734</v>
      </c>
      <c r="D211" s="166" t="s">
        <v>151</v>
      </c>
      <c r="E211" s="167" t="s">
        <v>735</v>
      </c>
      <c r="F211" s="281" t="s">
        <v>736</v>
      </c>
      <c r="G211" s="281"/>
      <c r="H211" s="281"/>
      <c r="I211" s="281"/>
      <c r="J211" s="168" t="s">
        <v>144</v>
      </c>
      <c r="K211" s="169">
        <v>22.8</v>
      </c>
      <c r="L211" s="285">
        <v>0</v>
      </c>
      <c r="M211" s="285"/>
      <c r="N211" s="282">
        <f>ROUND(L211*K211,2)</f>
        <v>0</v>
      </c>
      <c r="O211" s="280"/>
      <c r="P211" s="280"/>
      <c r="Q211" s="280"/>
      <c r="R211" s="145"/>
      <c r="T211" s="146" t="s">
        <v>5</v>
      </c>
      <c r="U211" s="43" t="s">
        <v>39</v>
      </c>
      <c r="V211" s="147">
        <v>0</v>
      </c>
      <c r="W211" s="147">
        <f>V211*K211</f>
        <v>0</v>
      </c>
      <c r="X211" s="147">
        <v>0</v>
      </c>
      <c r="Y211" s="147">
        <f>X211*K211</f>
        <v>0</v>
      </c>
      <c r="Z211" s="147">
        <v>0</v>
      </c>
      <c r="AA211" s="148">
        <f>Z211*K211</f>
        <v>0</v>
      </c>
      <c r="AR211" s="20" t="s">
        <v>154</v>
      </c>
      <c r="AT211" s="20" t="s">
        <v>151</v>
      </c>
      <c r="AU211" s="20" t="s">
        <v>95</v>
      </c>
      <c r="AY211" s="20" t="s">
        <v>130</v>
      </c>
      <c r="BE211" s="149">
        <f>IF(U211="základní",N211,0)</f>
        <v>0</v>
      </c>
      <c r="BF211" s="149">
        <f>IF(U211="snížená",N211,0)</f>
        <v>0</v>
      </c>
      <c r="BG211" s="149">
        <f>IF(U211="zákl. přenesená",N211,0)</f>
        <v>0</v>
      </c>
      <c r="BH211" s="149">
        <f>IF(U211="sníž. přenesená",N211,0)</f>
        <v>0</v>
      </c>
      <c r="BI211" s="149">
        <f>IF(U211="nulová",N211,0)</f>
        <v>0</v>
      </c>
      <c r="BJ211" s="20" t="s">
        <v>80</v>
      </c>
      <c r="BK211" s="149">
        <f>ROUND(L211*K211,2)</f>
        <v>0</v>
      </c>
      <c r="BL211" s="20" t="s">
        <v>135</v>
      </c>
      <c r="BM211" s="20" t="s">
        <v>225</v>
      </c>
    </row>
    <row r="212" spans="2:65" s="12" customFormat="1" ht="22.5" customHeight="1">
      <c r="B212" s="174"/>
      <c r="C212" s="175"/>
      <c r="D212" s="175"/>
      <c r="E212" s="176" t="s">
        <v>5</v>
      </c>
      <c r="F212" s="294" t="s">
        <v>718</v>
      </c>
      <c r="G212" s="273"/>
      <c r="H212" s="273"/>
      <c r="I212" s="273"/>
      <c r="J212" s="175"/>
      <c r="K212" s="177" t="s">
        <v>5</v>
      </c>
      <c r="L212" s="175"/>
      <c r="M212" s="175"/>
      <c r="N212" s="175"/>
      <c r="O212" s="175"/>
      <c r="P212" s="175"/>
      <c r="Q212" s="175"/>
      <c r="R212" s="178"/>
      <c r="T212" s="179"/>
      <c r="U212" s="175"/>
      <c r="V212" s="175"/>
      <c r="W212" s="175"/>
      <c r="X212" s="175"/>
      <c r="Y212" s="175"/>
      <c r="Z212" s="175"/>
      <c r="AA212" s="180"/>
      <c r="AT212" s="181" t="s">
        <v>137</v>
      </c>
      <c r="AU212" s="181" t="s">
        <v>95</v>
      </c>
      <c r="AV212" s="12" t="s">
        <v>80</v>
      </c>
      <c r="AW212" s="12" t="s">
        <v>32</v>
      </c>
      <c r="AX212" s="12" t="s">
        <v>74</v>
      </c>
      <c r="AY212" s="181" t="s">
        <v>130</v>
      </c>
    </row>
    <row r="213" spans="2:65" s="10" customFormat="1" ht="22.5" customHeight="1">
      <c r="B213" s="150"/>
      <c r="C213" s="151"/>
      <c r="D213" s="151"/>
      <c r="E213" s="152" t="s">
        <v>5</v>
      </c>
      <c r="F213" s="270" t="s">
        <v>719</v>
      </c>
      <c r="G213" s="271"/>
      <c r="H213" s="271"/>
      <c r="I213" s="271"/>
      <c r="J213" s="151"/>
      <c r="K213" s="153">
        <v>12.6</v>
      </c>
      <c r="L213" s="151"/>
      <c r="M213" s="151"/>
      <c r="N213" s="151"/>
      <c r="O213" s="151"/>
      <c r="P213" s="151"/>
      <c r="Q213" s="151"/>
      <c r="R213" s="154"/>
      <c r="T213" s="155"/>
      <c r="U213" s="151"/>
      <c r="V213" s="151"/>
      <c r="W213" s="151"/>
      <c r="X213" s="151"/>
      <c r="Y213" s="151"/>
      <c r="Z213" s="151"/>
      <c r="AA213" s="156"/>
      <c r="AT213" s="157" t="s">
        <v>137</v>
      </c>
      <c r="AU213" s="157" t="s">
        <v>95</v>
      </c>
      <c r="AV213" s="10" t="s">
        <v>95</v>
      </c>
      <c r="AW213" s="10" t="s">
        <v>32</v>
      </c>
      <c r="AX213" s="10" t="s">
        <v>74</v>
      </c>
      <c r="AY213" s="157" t="s">
        <v>130</v>
      </c>
    </row>
    <row r="214" spans="2:65" s="10" customFormat="1" ht="31.5" customHeight="1">
      <c r="B214" s="150"/>
      <c r="C214" s="151"/>
      <c r="D214" s="151"/>
      <c r="E214" s="152" t="s">
        <v>5</v>
      </c>
      <c r="F214" s="270" t="s">
        <v>722</v>
      </c>
      <c r="G214" s="271"/>
      <c r="H214" s="271"/>
      <c r="I214" s="271"/>
      <c r="J214" s="151"/>
      <c r="K214" s="153">
        <v>10.199999999999999</v>
      </c>
      <c r="L214" s="151"/>
      <c r="M214" s="151"/>
      <c r="N214" s="151"/>
      <c r="O214" s="151"/>
      <c r="P214" s="151"/>
      <c r="Q214" s="151"/>
      <c r="R214" s="154"/>
      <c r="T214" s="155"/>
      <c r="U214" s="151"/>
      <c r="V214" s="151"/>
      <c r="W214" s="151"/>
      <c r="X214" s="151"/>
      <c r="Y214" s="151"/>
      <c r="Z214" s="151"/>
      <c r="AA214" s="156"/>
      <c r="AT214" s="157" t="s">
        <v>137</v>
      </c>
      <c r="AU214" s="157" t="s">
        <v>95</v>
      </c>
      <c r="AV214" s="10" t="s">
        <v>95</v>
      </c>
      <c r="AW214" s="10" t="s">
        <v>32</v>
      </c>
      <c r="AX214" s="10" t="s">
        <v>74</v>
      </c>
      <c r="AY214" s="157" t="s">
        <v>130</v>
      </c>
    </row>
    <row r="215" spans="2:65" s="11" customFormat="1" ht="22.5" customHeight="1">
      <c r="B215" s="158"/>
      <c r="C215" s="159"/>
      <c r="D215" s="159"/>
      <c r="E215" s="160" t="s">
        <v>5</v>
      </c>
      <c r="F215" s="291" t="s">
        <v>141</v>
      </c>
      <c r="G215" s="275"/>
      <c r="H215" s="275"/>
      <c r="I215" s="275"/>
      <c r="J215" s="159"/>
      <c r="K215" s="161">
        <v>22.8</v>
      </c>
      <c r="L215" s="159"/>
      <c r="M215" s="159"/>
      <c r="N215" s="159"/>
      <c r="O215" s="159"/>
      <c r="P215" s="159"/>
      <c r="Q215" s="159"/>
      <c r="R215" s="162"/>
      <c r="T215" s="163"/>
      <c r="U215" s="159"/>
      <c r="V215" s="159"/>
      <c r="W215" s="159"/>
      <c r="X215" s="159"/>
      <c r="Y215" s="159"/>
      <c r="Z215" s="159"/>
      <c r="AA215" s="164"/>
      <c r="AT215" s="165" t="s">
        <v>137</v>
      </c>
      <c r="AU215" s="165" t="s">
        <v>95</v>
      </c>
      <c r="AV215" s="11" t="s">
        <v>135</v>
      </c>
      <c r="AW215" s="11" t="s">
        <v>32</v>
      </c>
      <c r="AX215" s="11" t="s">
        <v>80</v>
      </c>
      <c r="AY215" s="165" t="s">
        <v>130</v>
      </c>
    </row>
    <row r="216" spans="2:65" s="1" customFormat="1" ht="82.5" customHeight="1">
      <c r="B216" s="140"/>
      <c r="C216" s="141" t="s">
        <v>737</v>
      </c>
      <c r="D216" s="141" t="s">
        <v>131</v>
      </c>
      <c r="E216" s="142" t="s">
        <v>738</v>
      </c>
      <c r="F216" s="260" t="s">
        <v>739</v>
      </c>
      <c r="G216" s="260"/>
      <c r="H216" s="260"/>
      <c r="I216" s="260"/>
      <c r="J216" s="143" t="s">
        <v>144</v>
      </c>
      <c r="K216" s="144">
        <v>37.299999999999997</v>
      </c>
      <c r="L216" s="261">
        <v>0</v>
      </c>
      <c r="M216" s="261"/>
      <c r="N216" s="280">
        <f>ROUND(L216*K216,2)</f>
        <v>0</v>
      </c>
      <c r="O216" s="280"/>
      <c r="P216" s="280"/>
      <c r="Q216" s="280"/>
      <c r="R216" s="145"/>
      <c r="T216" s="146" t="s">
        <v>5</v>
      </c>
      <c r="U216" s="43" t="s">
        <v>39</v>
      </c>
      <c r="V216" s="147">
        <v>0</v>
      </c>
      <c r="W216" s="147">
        <f>V216*K216</f>
        <v>0</v>
      </c>
      <c r="X216" s="147">
        <v>0</v>
      </c>
      <c r="Y216" s="147">
        <f>X216*K216</f>
        <v>0</v>
      </c>
      <c r="Z216" s="147">
        <v>0</v>
      </c>
      <c r="AA216" s="148">
        <f>Z216*K216</f>
        <v>0</v>
      </c>
      <c r="AR216" s="20" t="s">
        <v>135</v>
      </c>
      <c r="AT216" s="20" t="s">
        <v>131</v>
      </c>
      <c r="AU216" s="20" t="s">
        <v>95</v>
      </c>
      <c r="AY216" s="20" t="s">
        <v>130</v>
      </c>
      <c r="BE216" s="149">
        <f>IF(U216="základní",N216,0)</f>
        <v>0</v>
      </c>
      <c r="BF216" s="149">
        <f>IF(U216="snížená",N216,0)</f>
        <v>0</v>
      </c>
      <c r="BG216" s="149">
        <f>IF(U216="zákl. přenesená",N216,0)</f>
        <v>0</v>
      </c>
      <c r="BH216" s="149">
        <f>IF(U216="sníž. přenesená",N216,0)</f>
        <v>0</v>
      </c>
      <c r="BI216" s="149">
        <f>IF(U216="nulová",N216,0)</f>
        <v>0</v>
      </c>
      <c r="BJ216" s="20" t="s">
        <v>80</v>
      </c>
      <c r="BK216" s="149">
        <f>ROUND(L216*K216,2)</f>
        <v>0</v>
      </c>
      <c r="BL216" s="20" t="s">
        <v>135</v>
      </c>
      <c r="BM216" s="20" t="s">
        <v>228</v>
      </c>
    </row>
    <row r="217" spans="2:65" s="12" customFormat="1" ht="22.5" customHeight="1">
      <c r="B217" s="174"/>
      <c r="C217" s="175"/>
      <c r="D217" s="175"/>
      <c r="E217" s="176" t="s">
        <v>5</v>
      </c>
      <c r="F217" s="294" t="s">
        <v>718</v>
      </c>
      <c r="G217" s="273"/>
      <c r="H217" s="273"/>
      <c r="I217" s="273"/>
      <c r="J217" s="175"/>
      <c r="K217" s="177" t="s">
        <v>5</v>
      </c>
      <c r="L217" s="175"/>
      <c r="M217" s="175"/>
      <c r="N217" s="175"/>
      <c r="O217" s="175"/>
      <c r="P217" s="175"/>
      <c r="Q217" s="175"/>
      <c r="R217" s="178"/>
      <c r="T217" s="179"/>
      <c r="U217" s="175"/>
      <c r="V217" s="175"/>
      <c r="W217" s="175"/>
      <c r="X217" s="175"/>
      <c r="Y217" s="175"/>
      <c r="Z217" s="175"/>
      <c r="AA217" s="180"/>
      <c r="AT217" s="181" t="s">
        <v>137</v>
      </c>
      <c r="AU217" s="181" t="s">
        <v>95</v>
      </c>
      <c r="AV217" s="12" t="s">
        <v>80</v>
      </c>
      <c r="AW217" s="12" t="s">
        <v>32</v>
      </c>
      <c r="AX217" s="12" t="s">
        <v>74</v>
      </c>
      <c r="AY217" s="181" t="s">
        <v>130</v>
      </c>
    </row>
    <row r="218" spans="2:65" s="10" customFormat="1" ht="22.5" customHeight="1">
      <c r="B218" s="150"/>
      <c r="C218" s="151"/>
      <c r="D218" s="151"/>
      <c r="E218" s="152" t="s">
        <v>5</v>
      </c>
      <c r="F218" s="270" t="s">
        <v>740</v>
      </c>
      <c r="G218" s="271"/>
      <c r="H218" s="271"/>
      <c r="I218" s="271"/>
      <c r="J218" s="151"/>
      <c r="K218" s="153">
        <v>29.4</v>
      </c>
      <c r="L218" s="151"/>
      <c r="M218" s="151"/>
      <c r="N218" s="151"/>
      <c r="O218" s="151"/>
      <c r="P218" s="151"/>
      <c r="Q218" s="151"/>
      <c r="R218" s="154"/>
      <c r="T218" s="155"/>
      <c r="U218" s="151"/>
      <c r="V218" s="151"/>
      <c r="W218" s="151"/>
      <c r="X218" s="151"/>
      <c r="Y218" s="151"/>
      <c r="Z218" s="151"/>
      <c r="AA218" s="156"/>
      <c r="AT218" s="157" t="s">
        <v>137</v>
      </c>
      <c r="AU218" s="157" t="s">
        <v>95</v>
      </c>
      <c r="AV218" s="10" t="s">
        <v>95</v>
      </c>
      <c r="AW218" s="10" t="s">
        <v>32</v>
      </c>
      <c r="AX218" s="10" t="s">
        <v>74</v>
      </c>
      <c r="AY218" s="157" t="s">
        <v>130</v>
      </c>
    </row>
    <row r="219" spans="2:65" s="10" customFormat="1" ht="22.5" customHeight="1">
      <c r="B219" s="150"/>
      <c r="C219" s="151"/>
      <c r="D219" s="151"/>
      <c r="E219" s="152" t="s">
        <v>5</v>
      </c>
      <c r="F219" s="270" t="s">
        <v>741</v>
      </c>
      <c r="G219" s="271"/>
      <c r="H219" s="271"/>
      <c r="I219" s="271"/>
      <c r="J219" s="151"/>
      <c r="K219" s="153">
        <v>7.9</v>
      </c>
      <c r="L219" s="151"/>
      <c r="M219" s="151"/>
      <c r="N219" s="151"/>
      <c r="O219" s="151"/>
      <c r="P219" s="151"/>
      <c r="Q219" s="151"/>
      <c r="R219" s="154"/>
      <c r="T219" s="155"/>
      <c r="U219" s="151"/>
      <c r="V219" s="151"/>
      <c r="W219" s="151"/>
      <c r="X219" s="151"/>
      <c r="Y219" s="151"/>
      <c r="Z219" s="151"/>
      <c r="AA219" s="156"/>
      <c r="AT219" s="157" t="s">
        <v>137</v>
      </c>
      <c r="AU219" s="157" t="s">
        <v>95</v>
      </c>
      <c r="AV219" s="10" t="s">
        <v>95</v>
      </c>
      <c r="AW219" s="10" t="s">
        <v>32</v>
      </c>
      <c r="AX219" s="10" t="s">
        <v>74</v>
      </c>
      <c r="AY219" s="157" t="s">
        <v>130</v>
      </c>
    </row>
    <row r="220" spans="2:65" s="11" customFormat="1" ht="22.5" customHeight="1">
      <c r="B220" s="158"/>
      <c r="C220" s="159"/>
      <c r="D220" s="159"/>
      <c r="E220" s="160" t="s">
        <v>5</v>
      </c>
      <c r="F220" s="291" t="s">
        <v>141</v>
      </c>
      <c r="G220" s="275"/>
      <c r="H220" s="275"/>
      <c r="I220" s="275"/>
      <c r="J220" s="159"/>
      <c r="K220" s="161">
        <v>37.299999999999997</v>
      </c>
      <c r="L220" s="159"/>
      <c r="M220" s="159"/>
      <c r="N220" s="159"/>
      <c r="O220" s="159"/>
      <c r="P220" s="159"/>
      <c r="Q220" s="159"/>
      <c r="R220" s="162"/>
      <c r="T220" s="163"/>
      <c r="U220" s="159"/>
      <c r="V220" s="159"/>
      <c r="W220" s="159"/>
      <c r="X220" s="159"/>
      <c r="Y220" s="159"/>
      <c r="Z220" s="159"/>
      <c r="AA220" s="164"/>
      <c r="AT220" s="165" t="s">
        <v>137</v>
      </c>
      <c r="AU220" s="165" t="s">
        <v>95</v>
      </c>
      <c r="AV220" s="11" t="s">
        <v>135</v>
      </c>
      <c r="AW220" s="11" t="s">
        <v>32</v>
      </c>
      <c r="AX220" s="11" t="s">
        <v>80</v>
      </c>
      <c r="AY220" s="165" t="s">
        <v>130</v>
      </c>
    </row>
    <row r="221" spans="2:65" s="1" customFormat="1" ht="31.5" customHeight="1">
      <c r="B221" s="140"/>
      <c r="C221" s="166" t="s">
        <v>742</v>
      </c>
      <c r="D221" s="166" t="s">
        <v>151</v>
      </c>
      <c r="E221" s="167" t="s">
        <v>743</v>
      </c>
      <c r="F221" s="281" t="s">
        <v>744</v>
      </c>
      <c r="G221" s="281"/>
      <c r="H221" s="281"/>
      <c r="I221" s="281"/>
      <c r="J221" s="168" t="s">
        <v>144</v>
      </c>
      <c r="K221" s="169">
        <v>37.299999999999997</v>
      </c>
      <c r="L221" s="285">
        <v>0</v>
      </c>
      <c r="M221" s="285"/>
      <c r="N221" s="282">
        <f>ROUND(L221*K221,2)</f>
        <v>0</v>
      </c>
      <c r="O221" s="280"/>
      <c r="P221" s="280"/>
      <c r="Q221" s="280"/>
      <c r="R221" s="145"/>
      <c r="T221" s="146" t="s">
        <v>5</v>
      </c>
      <c r="U221" s="43" t="s">
        <v>39</v>
      </c>
      <c r="V221" s="147">
        <v>0</v>
      </c>
      <c r="W221" s="147">
        <f>V221*K221</f>
        <v>0</v>
      </c>
      <c r="X221" s="147">
        <v>0</v>
      </c>
      <c r="Y221" s="147">
        <f>X221*K221</f>
        <v>0</v>
      </c>
      <c r="Z221" s="147">
        <v>0</v>
      </c>
      <c r="AA221" s="148">
        <f>Z221*K221</f>
        <v>0</v>
      </c>
      <c r="AR221" s="20" t="s">
        <v>154</v>
      </c>
      <c r="AT221" s="20" t="s">
        <v>151</v>
      </c>
      <c r="AU221" s="20" t="s">
        <v>95</v>
      </c>
      <c r="AY221" s="20" t="s">
        <v>130</v>
      </c>
      <c r="BE221" s="149">
        <f>IF(U221="základní",N221,0)</f>
        <v>0</v>
      </c>
      <c r="BF221" s="149">
        <f>IF(U221="snížená",N221,0)</f>
        <v>0</v>
      </c>
      <c r="BG221" s="149">
        <f>IF(U221="zákl. přenesená",N221,0)</f>
        <v>0</v>
      </c>
      <c r="BH221" s="149">
        <f>IF(U221="sníž. přenesená",N221,0)</f>
        <v>0</v>
      </c>
      <c r="BI221" s="149">
        <f>IF(U221="nulová",N221,0)</f>
        <v>0</v>
      </c>
      <c r="BJ221" s="20" t="s">
        <v>80</v>
      </c>
      <c r="BK221" s="149">
        <f>ROUND(L221*K221,2)</f>
        <v>0</v>
      </c>
      <c r="BL221" s="20" t="s">
        <v>135</v>
      </c>
      <c r="BM221" s="20" t="s">
        <v>232</v>
      </c>
    </row>
    <row r="222" spans="2:65" s="12" customFormat="1" ht="22.5" customHeight="1">
      <c r="B222" s="174"/>
      <c r="C222" s="175"/>
      <c r="D222" s="175"/>
      <c r="E222" s="176" t="s">
        <v>5</v>
      </c>
      <c r="F222" s="294" t="s">
        <v>718</v>
      </c>
      <c r="G222" s="273"/>
      <c r="H222" s="273"/>
      <c r="I222" s="273"/>
      <c r="J222" s="175"/>
      <c r="K222" s="177" t="s">
        <v>5</v>
      </c>
      <c r="L222" s="175"/>
      <c r="M222" s="175"/>
      <c r="N222" s="175"/>
      <c r="O222" s="175"/>
      <c r="P222" s="175"/>
      <c r="Q222" s="175"/>
      <c r="R222" s="178"/>
      <c r="T222" s="179"/>
      <c r="U222" s="175"/>
      <c r="V222" s="175"/>
      <c r="W222" s="175"/>
      <c r="X222" s="175"/>
      <c r="Y222" s="175"/>
      <c r="Z222" s="175"/>
      <c r="AA222" s="180"/>
      <c r="AT222" s="181" t="s">
        <v>137</v>
      </c>
      <c r="AU222" s="181" t="s">
        <v>95</v>
      </c>
      <c r="AV222" s="12" t="s">
        <v>80</v>
      </c>
      <c r="AW222" s="12" t="s">
        <v>32</v>
      </c>
      <c r="AX222" s="12" t="s">
        <v>74</v>
      </c>
      <c r="AY222" s="181" t="s">
        <v>130</v>
      </c>
    </row>
    <row r="223" spans="2:65" s="10" customFormat="1" ht="22.5" customHeight="1">
      <c r="B223" s="150"/>
      <c r="C223" s="151"/>
      <c r="D223" s="151"/>
      <c r="E223" s="152" t="s">
        <v>5</v>
      </c>
      <c r="F223" s="270" t="s">
        <v>740</v>
      </c>
      <c r="G223" s="271"/>
      <c r="H223" s="271"/>
      <c r="I223" s="271"/>
      <c r="J223" s="151"/>
      <c r="K223" s="153">
        <v>29.4</v>
      </c>
      <c r="L223" s="151"/>
      <c r="M223" s="151"/>
      <c r="N223" s="151"/>
      <c r="O223" s="151"/>
      <c r="P223" s="151"/>
      <c r="Q223" s="151"/>
      <c r="R223" s="154"/>
      <c r="T223" s="155"/>
      <c r="U223" s="151"/>
      <c r="V223" s="151"/>
      <c r="W223" s="151"/>
      <c r="X223" s="151"/>
      <c r="Y223" s="151"/>
      <c r="Z223" s="151"/>
      <c r="AA223" s="156"/>
      <c r="AT223" s="157" t="s">
        <v>137</v>
      </c>
      <c r="AU223" s="157" t="s">
        <v>95</v>
      </c>
      <c r="AV223" s="10" t="s">
        <v>95</v>
      </c>
      <c r="AW223" s="10" t="s">
        <v>32</v>
      </c>
      <c r="AX223" s="10" t="s">
        <v>74</v>
      </c>
      <c r="AY223" s="157" t="s">
        <v>130</v>
      </c>
    </row>
    <row r="224" spans="2:65" s="10" customFormat="1" ht="22.5" customHeight="1">
      <c r="B224" s="150"/>
      <c r="C224" s="151"/>
      <c r="D224" s="151"/>
      <c r="E224" s="152" t="s">
        <v>5</v>
      </c>
      <c r="F224" s="270" t="s">
        <v>741</v>
      </c>
      <c r="G224" s="271"/>
      <c r="H224" s="271"/>
      <c r="I224" s="271"/>
      <c r="J224" s="151"/>
      <c r="K224" s="153">
        <v>7.9</v>
      </c>
      <c r="L224" s="151"/>
      <c r="M224" s="151"/>
      <c r="N224" s="151"/>
      <c r="O224" s="151"/>
      <c r="P224" s="151"/>
      <c r="Q224" s="151"/>
      <c r="R224" s="154"/>
      <c r="T224" s="155"/>
      <c r="U224" s="151"/>
      <c r="V224" s="151"/>
      <c r="W224" s="151"/>
      <c r="X224" s="151"/>
      <c r="Y224" s="151"/>
      <c r="Z224" s="151"/>
      <c r="AA224" s="156"/>
      <c r="AT224" s="157" t="s">
        <v>137</v>
      </c>
      <c r="AU224" s="157" t="s">
        <v>95</v>
      </c>
      <c r="AV224" s="10" t="s">
        <v>95</v>
      </c>
      <c r="AW224" s="10" t="s">
        <v>32</v>
      </c>
      <c r="AX224" s="10" t="s">
        <v>74</v>
      </c>
      <c r="AY224" s="157" t="s">
        <v>130</v>
      </c>
    </row>
    <row r="225" spans="2:65" s="11" customFormat="1" ht="22.5" customHeight="1">
      <c r="B225" s="158"/>
      <c r="C225" s="159"/>
      <c r="D225" s="159"/>
      <c r="E225" s="160" t="s">
        <v>5</v>
      </c>
      <c r="F225" s="291" t="s">
        <v>141</v>
      </c>
      <c r="G225" s="275"/>
      <c r="H225" s="275"/>
      <c r="I225" s="275"/>
      <c r="J225" s="159"/>
      <c r="K225" s="161">
        <v>37.299999999999997</v>
      </c>
      <c r="L225" s="159"/>
      <c r="M225" s="159"/>
      <c r="N225" s="159"/>
      <c r="O225" s="159"/>
      <c r="P225" s="159"/>
      <c r="Q225" s="159"/>
      <c r="R225" s="162"/>
      <c r="T225" s="163"/>
      <c r="U225" s="159"/>
      <c r="V225" s="159"/>
      <c r="W225" s="159"/>
      <c r="X225" s="159"/>
      <c r="Y225" s="159"/>
      <c r="Z225" s="159"/>
      <c r="AA225" s="164"/>
      <c r="AT225" s="165" t="s">
        <v>137</v>
      </c>
      <c r="AU225" s="165" t="s">
        <v>95</v>
      </c>
      <c r="AV225" s="11" t="s">
        <v>135</v>
      </c>
      <c r="AW225" s="11" t="s">
        <v>32</v>
      </c>
      <c r="AX225" s="11" t="s">
        <v>80</v>
      </c>
      <c r="AY225" s="165" t="s">
        <v>130</v>
      </c>
    </row>
    <row r="226" spans="2:65" s="9" customFormat="1" ht="29.85" customHeight="1">
      <c r="B226" s="129"/>
      <c r="C226" s="130"/>
      <c r="D226" s="139" t="s">
        <v>645</v>
      </c>
      <c r="E226" s="139"/>
      <c r="F226" s="139"/>
      <c r="G226" s="139"/>
      <c r="H226" s="139"/>
      <c r="I226" s="139"/>
      <c r="J226" s="139"/>
      <c r="K226" s="139"/>
      <c r="L226" s="139"/>
      <c r="M226" s="139"/>
      <c r="N226" s="258">
        <f>BK226</f>
        <v>0</v>
      </c>
      <c r="O226" s="259"/>
      <c r="P226" s="259"/>
      <c r="Q226" s="259"/>
      <c r="R226" s="132"/>
      <c r="T226" s="133"/>
      <c r="U226" s="130"/>
      <c r="V226" s="130"/>
      <c r="W226" s="134">
        <f>SUM(W227:W384)</f>
        <v>0</v>
      </c>
      <c r="X226" s="130"/>
      <c r="Y226" s="134">
        <f>SUM(Y227:Y384)</f>
        <v>0</v>
      </c>
      <c r="Z226" s="130"/>
      <c r="AA226" s="135">
        <f>SUM(AA227:AA384)</f>
        <v>0</v>
      </c>
      <c r="AR226" s="136" t="s">
        <v>80</v>
      </c>
      <c r="AT226" s="137" t="s">
        <v>73</v>
      </c>
      <c r="AU226" s="137" t="s">
        <v>80</v>
      </c>
      <c r="AY226" s="136" t="s">
        <v>130</v>
      </c>
      <c r="BK226" s="138">
        <f>SUM(BK227:BK384)</f>
        <v>0</v>
      </c>
    </row>
    <row r="227" spans="2:65" s="1" customFormat="1" ht="31.5" customHeight="1">
      <c r="B227" s="140"/>
      <c r="C227" s="141" t="s">
        <v>251</v>
      </c>
      <c r="D227" s="141" t="s">
        <v>131</v>
      </c>
      <c r="E227" s="142" t="s">
        <v>745</v>
      </c>
      <c r="F227" s="260" t="s">
        <v>746</v>
      </c>
      <c r="G227" s="260"/>
      <c r="H227" s="260"/>
      <c r="I227" s="260"/>
      <c r="J227" s="143" t="s">
        <v>144</v>
      </c>
      <c r="K227" s="144">
        <v>170</v>
      </c>
      <c r="L227" s="261">
        <v>0</v>
      </c>
      <c r="M227" s="261"/>
      <c r="N227" s="280">
        <f>ROUND(L227*K227,2)</f>
        <v>0</v>
      </c>
      <c r="O227" s="280"/>
      <c r="P227" s="280"/>
      <c r="Q227" s="280"/>
      <c r="R227" s="145"/>
      <c r="T227" s="146" t="s">
        <v>5</v>
      </c>
      <c r="U227" s="43" t="s">
        <v>39</v>
      </c>
      <c r="V227" s="147">
        <v>0</v>
      </c>
      <c r="W227" s="147">
        <f>V227*K227</f>
        <v>0</v>
      </c>
      <c r="X227" s="147">
        <v>0</v>
      </c>
      <c r="Y227" s="147">
        <f>X227*K227</f>
        <v>0</v>
      </c>
      <c r="Z227" s="147">
        <v>0</v>
      </c>
      <c r="AA227" s="148">
        <f>Z227*K227</f>
        <v>0</v>
      </c>
      <c r="AR227" s="20" t="s">
        <v>135</v>
      </c>
      <c r="AT227" s="20" t="s">
        <v>131</v>
      </c>
      <c r="AU227" s="20" t="s">
        <v>95</v>
      </c>
      <c r="AY227" s="20" t="s">
        <v>130</v>
      </c>
      <c r="BE227" s="149">
        <f>IF(U227="základní",N227,0)</f>
        <v>0</v>
      </c>
      <c r="BF227" s="149">
        <f>IF(U227="snížená",N227,0)</f>
        <v>0</v>
      </c>
      <c r="BG227" s="149">
        <f>IF(U227="zákl. přenesená",N227,0)</f>
        <v>0</v>
      </c>
      <c r="BH227" s="149">
        <f>IF(U227="sníž. přenesená",N227,0)</f>
        <v>0</v>
      </c>
      <c r="BI227" s="149">
        <f>IF(U227="nulová",N227,0)</f>
        <v>0</v>
      </c>
      <c r="BJ227" s="20" t="s">
        <v>80</v>
      </c>
      <c r="BK227" s="149">
        <f>ROUND(L227*K227,2)</f>
        <v>0</v>
      </c>
      <c r="BL227" s="20" t="s">
        <v>135</v>
      </c>
      <c r="BM227" s="20" t="s">
        <v>235</v>
      </c>
    </row>
    <row r="228" spans="2:65" s="10" customFormat="1" ht="22.5" customHeight="1">
      <c r="B228" s="150"/>
      <c r="C228" s="151"/>
      <c r="D228" s="151"/>
      <c r="E228" s="152" t="s">
        <v>5</v>
      </c>
      <c r="F228" s="263" t="s">
        <v>747</v>
      </c>
      <c r="G228" s="264"/>
      <c r="H228" s="264"/>
      <c r="I228" s="264"/>
      <c r="J228" s="151"/>
      <c r="K228" s="153">
        <v>170</v>
      </c>
      <c r="L228" s="151"/>
      <c r="M228" s="151"/>
      <c r="N228" s="151"/>
      <c r="O228" s="151"/>
      <c r="P228" s="151"/>
      <c r="Q228" s="151"/>
      <c r="R228" s="154"/>
      <c r="T228" s="155"/>
      <c r="U228" s="151"/>
      <c r="V228" s="151"/>
      <c r="W228" s="151"/>
      <c r="X228" s="151"/>
      <c r="Y228" s="151"/>
      <c r="Z228" s="151"/>
      <c r="AA228" s="156"/>
      <c r="AT228" s="157" t="s">
        <v>137</v>
      </c>
      <c r="AU228" s="157" t="s">
        <v>95</v>
      </c>
      <c r="AV228" s="10" t="s">
        <v>95</v>
      </c>
      <c r="AW228" s="10" t="s">
        <v>32</v>
      </c>
      <c r="AX228" s="10" t="s">
        <v>74</v>
      </c>
      <c r="AY228" s="157" t="s">
        <v>130</v>
      </c>
    </row>
    <row r="229" spans="2:65" s="11" customFormat="1" ht="22.5" customHeight="1">
      <c r="B229" s="158"/>
      <c r="C229" s="159"/>
      <c r="D229" s="159"/>
      <c r="E229" s="160" t="s">
        <v>5</v>
      </c>
      <c r="F229" s="291" t="s">
        <v>141</v>
      </c>
      <c r="G229" s="275"/>
      <c r="H229" s="275"/>
      <c r="I229" s="275"/>
      <c r="J229" s="159"/>
      <c r="K229" s="161">
        <v>170</v>
      </c>
      <c r="L229" s="159"/>
      <c r="M229" s="159"/>
      <c r="N229" s="159"/>
      <c r="O229" s="159"/>
      <c r="P229" s="159"/>
      <c r="Q229" s="159"/>
      <c r="R229" s="162"/>
      <c r="T229" s="163"/>
      <c r="U229" s="159"/>
      <c r="V229" s="159"/>
      <c r="W229" s="159"/>
      <c r="X229" s="159"/>
      <c r="Y229" s="159"/>
      <c r="Z229" s="159"/>
      <c r="AA229" s="164"/>
      <c r="AT229" s="165" t="s">
        <v>137</v>
      </c>
      <c r="AU229" s="165" t="s">
        <v>95</v>
      </c>
      <c r="AV229" s="11" t="s">
        <v>135</v>
      </c>
      <c r="AW229" s="11" t="s">
        <v>32</v>
      </c>
      <c r="AX229" s="11" t="s">
        <v>80</v>
      </c>
      <c r="AY229" s="165" t="s">
        <v>130</v>
      </c>
    </row>
    <row r="230" spans="2:65" s="1" customFormat="1" ht="31.5" customHeight="1">
      <c r="B230" s="140"/>
      <c r="C230" s="141" t="s">
        <v>748</v>
      </c>
      <c r="D230" s="141" t="s">
        <v>131</v>
      </c>
      <c r="E230" s="142" t="s">
        <v>749</v>
      </c>
      <c r="F230" s="260" t="s">
        <v>750</v>
      </c>
      <c r="G230" s="260"/>
      <c r="H230" s="260"/>
      <c r="I230" s="260"/>
      <c r="J230" s="143" t="s">
        <v>144</v>
      </c>
      <c r="K230" s="144">
        <v>174</v>
      </c>
      <c r="L230" s="261">
        <v>0</v>
      </c>
      <c r="M230" s="261"/>
      <c r="N230" s="280">
        <f>ROUND(L230*K230,2)</f>
        <v>0</v>
      </c>
      <c r="O230" s="280"/>
      <c r="P230" s="280"/>
      <c r="Q230" s="280"/>
      <c r="R230" s="145"/>
      <c r="T230" s="146" t="s">
        <v>5</v>
      </c>
      <c r="U230" s="43" t="s">
        <v>39</v>
      </c>
      <c r="V230" s="147">
        <v>0</v>
      </c>
      <c r="W230" s="147">
        <f>V230*K230</f>
        <v>0</v>
      </c>
      <c r="X230" s="147">
        <v>0</v>
      </c>
      <c r="Y230" s="147">
        <f>X230*K230</f>
        <v>0</v>
      </c>
      <c r="Z230" s="147">
        <v>0</v>
      </c>
      <c r="AA230" s="148">
        <f>Z230*K230</f>
        <v>0</v>
      </c>
      <c r="AR230" s="20" t="s">
        <v>135</v>
      </c>
      <c r="AT230" s="20" t="s">
        <v>131</v>
      </c>
      <c r="AU230" s="20" t="s">
        <v>95</v>
      </c>
      <c r="AY230" s="20" t="s">
        <v>130</v>
      </c>
      <c r="BE230" s="149">
        <f>IF(U230="základní",N230,0)</f>
        <v>0</v>
      </c>
      <c r="BF230" s="149">
        <f>IF(U230="snížená",N230,0)</f>
        <v>0</v>
      </c>
      <c r="BG230" s="149">
        <f>IF(U230="zákl. přenesená",N230,0)</f>
        <v>0</v>
      </c>
      <c r="BH230" s="149">
        <f>IF(U230="sníž. přenesená",N230,0)</f>
        <v>0</v>
      </c>
      <c r="BI230" s="149">
        <f>IF(U230="nulová",N230,0)</f>
        <v>0</v>
      </c>
      <c r="BJ230" s="20" t="s">
        <v>80</v>
      </c>
      <c r="BK230" s="149">
        <f>ROUND(L230*K230,2)</f>
        <v>0</v>
      </c>
      <c r="BL230" s="20" t="s">
        <v>135</v>
      </c>
      <c r="BM230" s="20" t="s">
        <v>238</v>
      </c>
    </row>
    <row r="231" spans="2:65" s="1" customFormat="1" ht="42" customHeight="1">
      <c r="B231" s="34"/>
      <c r="C231" s="35"/>
      <c r="D231" s="35"/>
      <c r="E231" s="35"/>
      <c r="F231" s="283" t="s">
        <v>751</v>
      </c>
      <c r="G231" s="284"/>
      <c r="H231" s="284"/>
      <c r="I231" s="284"/>
      <c r="J231" s="35"/>
      <c r="K231" s="35"/>
      <c r="L231" s="35"/>
      <c r="M231" s="35"/>
      <c r="N231" s="35"/>
      <c r="O231" s="35"/>
      <c r="P231" s="35"/>
      <c r="Q231" s="35"/>
      <c r="R231" s="36"/>
      <c r="T231" s="173"/>
      <c r="U231" s="35"/>
      <c r="V231" s="35"/>
      <c r="W231" s="35"/>
      <c r="X231" s="35"/>
      <c r="Y231" s="35"/>
      <c r="Z231" s="35"/>
      <c r="AA231" s="73"/>
      <c r="AT231" s="20" t="s">
        <v>481</v>
      </c>
      <c r="AU231" s="20" t="s">
        <v>95</v>
      </c>
    </row>
    <row r="232" spans="2:65" s="10" customFormat="1" ht="22.5" customHeight="1">
      <c r="B232" s="150"/>
      <c r="C232" s="151"/>
      <c r="D232" s="151"/>
      <c r="E232" s="152" t="s">
        <v>5</v>
      </c>
      <c r="F232" s="270" t="s">
        <v>752</v>
      </c>
      <c r="G232" s="271"/>
      <c r="H232" s="271"/>
      <c r="I232" s="271"/>
      <c r="J232" s="151"/>
      <c r="K232" s="153">
        <v>8.4</v>
      </c>
      <c r="L232" s="151"/>
      <c r="M232" s="151"/>
      <c r="N232" s="151"/>
      <c r="O232" s="151"/>
      <c r="P232" s="151"/>
      <c r="Q232" s="151"/>
      <c r="R232" s="154"/>
      <c r="T232" s="155"/>
      <c r="U232" s="151"/>
      <c r="V232" s="151"/>
      <c r="W232" s="151"/>
      <c r="X232" s="151"/>
      <c r="Y232" s="151"/>
      <c r="Z232" s="151"/>
      <c r="AA232" s="156"/>
      <c r="AT232" s="157" t="s">
        <v>137</v>
      </c>
      <c r="AU232" s="157" t="s">
        <v>95</v>
      </c>
      <c r="AV232" s="10" t="s">
        <v>95</v>
      </c>
      <c r="AW232" s="10" t="s">
        <v>32</v>
      </c>
      <c r="AX232" s="10" t="s">
        <v>74</v>
      </c>
      <c r="AY232" s="157" t="s">
        <v>130</v>
      </c>
    </row>
    <row r="233" spans="2:65" s="10" customFormat="1" ht="22.5" customHeight="1">
      <c r="B233" s="150"/>
      <c r="C233" s="151"/>
      <c r="D233" s="151"/>
      <c r="E233" s="152" t="s">
        <v>5</v>
      </c>
      <c r="F233" s="270" t="s">
        <v>753</v>
      </c>
      <c r="G233" s="271"/>
      <c r="H233" s="271"/>
      <c r="I233" s="271"/>
      <c r="J233" s="151"/>
      <c r="K233" s="153">
        <v>4.8</v>
      </c>
      <c r="L233" s="151"/>
      <c r="M233" s="151"/>
      <c r="N233" s="151"/>
      <c r="O233" s="151"/>
      <c r="P233" s="151"/>
      <c r="Q233" s="151"/>
      <c r="R233" s="154"/>
      <c r="T233" s="155"/>
      <c r="U233" s="151"/>
      <c r="V233" s="151"/>
      <c r="W233" s="151"/>
      <c r="X233" s="151"/>
      <c r="Y233" s="151"/>
      <c r="Z233" s="151"/>
      <c r="AA233" s="156"/>
      <c r="AT233" s="157" t="s">
        <v>137</v>
      </c>
      <c r="AU233" s="157" t="s">
        <v>95</v>
      </c>
      <c r="AV233" s="10" t="s">
        <v>95</v>
      </c>
      <c r="AW233" s="10" t="s">
        <v>32</v>
      </c>
      <c r="AX233" s="10" t="s">
        <v>74</v>
      </c>
      <c r="AY233" s="157" t="s">
        <v>130</v>
      </c>
    </row>
    <row r="234" spans="2:65" s="10" customFormat="1" ht="22.5" customHeight="1">
      <c r="B234" s="150"/>
      <c r="C234" s="151"/>
      <c r="D234" s="151"/>
      <c r="E234" s="152" t="s">
        <v>5</v>
      </c>
      <c r="F234" s="270" t="s">
        <v>754</v>
      </c>
      <c r="G234" s="271"/>
      <c r="H234" s="271"/>
      <c r="I234" s="271"/>
      <c r="J234" s="151"/>
      <c r="K234" s="153">
        <v>144</v>
      </c>
      <c r="L234" s="151"/>
      <c r="M234" s="151"/>
      <c r="N234" s="151"/>
      <c r="O234" s="151"/>
      <c r="P234" s="151"/>
      <c r="Q234" s="151"/>
      <c r="R234" s="154"/>
      <c r="T234" s="155"/>
      <c r="U234" s="151"/>
      <c r="V234" s="151"/>
      <c r="W234" s="151"/>
      <c r="X234" s="151"/>
      <c r="Y234" s="151"/>
      <c r="Z234" s="151"/>
      <c r="AA234" s="156"/>
      <c r="AT234" s="157" t="s">
        <v>137</v>
      </c>
      <c r="AU234" s="157" t="s">
        <v>95</v>
      </c>
      <c r="AV234" s="10" t="s">
        <v>95</v>
      </c>
      <c r="AW234" s="10" t="s">
        <v>32</v>
      </c>
      <c r="AX234" s="10" t="s">
        <v>74</v>
      </c>
      <c r="AY234" s="157" t="s">
        <v>130</v>
      </c>
    </row>
    <row r="235" spans="2:65" s="10" customFormat="1" ht="22.5" customHeight="1">
      <c r="B235" s="150"/>
      <c r="C235" s="151"/>
      <c r="D235" s="151"/>
      <c r="E235" s="152" t="s">
        <v>5</v>
      </c>
      <c r="F235" s="270" t="s">
        <v>755</v>
      </c>
      <c r="G235" s="271"/>
      <c r="H235" s="271"/>
      <c r="I235" s="271"/>
      <c r="J235" s="151"/>
      <c r="K235" s="153">
        <v>14.4</v>
      </c>
      <c r="L235" s="151"/>
      <c r="M235" s="151"/>
      <c r="N235" s="151"/>
      <c r="O235" s="151"/>
      <c r="P235" s="151"/>
      <c r="Q235" s="151"/>
      <c r="R235" s="154"/>
      <c r="T235" s="155"/>
      <c r="U235" s="151"/>
      <c r="V235" s="151"/>
      <c r="W235" s="151"/>
      <c r="X235" s="151"/>
      <c r="Y235" s="151"/>
      <c r="Z235" s="151"/>
      <c r="AA235" s="156"/>
      <c r="AT235" s="157" t="s">
        <v>137</v>
      </c>
      <c r="AU235" s="157" t="s">
        <v>95</v>
      </c>
      <c r="AV235" s="10" t="s">
        <v>95</v>
      </c>
      <c r="AW235" s="10" t="s">
        <v>32</v>
      </c>
      <c r="AX235" s="10" t="s">
        <v>74</v>
      </c>
      <c r="AY235" s="157" t="s">
        <v>130</v>
      </c>
    </row>
    <row r="236" spans="2:65" s="10" customFormat="1" ht="22.5" customHeight="1">
      <c r="B236" s="150"/>
      <c r="C236" s="151"/>
      <c r="D236" s="151"/>
      <c r="E236" s="152" t="s">
        <v>5</v>
      </c>
      <c r="F236" s="270" t="s">
        <v>756</v>
      </c>
      <c r="G236" s="271"/>
      <c r="H236" s="271"/>
      <c r="I236" s="271"/>
      <c r="J236" s="151"/>
      <c r="K236" s="153">
        <v>2.4</v>
      </c>
      <c r="L236" s="151"/>
      <c r="M236" s="151"/>
      <c r="N236" s="151"/>
      <c r="O236" s="151"/>
      <c r="P236" s="151"/>
      <c r="Q236" s="151"/>
      <c r="R236" s="154"/>
      <c r="T236" s="155"/>
      <c r="U236" s="151"/>
      <c r="V236" s="151"/>
      <c r="W236" s="151"/>
      <c r="X236" s="151"/>
      <c r="Y236" s="151"/>
      <c r="Z236" s="151"/>
      <c r="AA236" s="156"/>
      <c r="AT236" s="157" t="s">
        <v>137</v>
      </c>
      <c r="AU236" s="157" t="s">
        <v>95</v>
      </c>
      <c r="AV236" s="10" t="s">
        <v>95</v>
      </c>
      <c r="AW236" s="10" t="s">
        <v>32</v>
      </c>
      <c r="AX236" s="10" t="s">
        <v>74</v>
      </c>
      <c r="AY236" s="157" t="s">
        <v>130</v>
      </c>
    </row>
    <row r="237" spans="2:65" s="11" customFormat="1" ht="22.5" customHeight="1">
      <c r="B237" s="158"/>
      <c r="C237" s="159"/>
      <c r="D237" s="159"/>
      <c r="E237" s="160" t="s">
        <v>5</v>
      </c>
      <c r="F237" s="291" t="s">
        <v>141</v>
      </c>
      <c r="G237" s="275"/>
      <c r="H237" s="275"/>
      <c r="I237" s="275"/>
      <c r="J237" s="159"/>
      <c r="K237" s="161">
        <v>174</v>
      </c>
      <c r="L237" s="159"/>
      <c r="M237" s="159"/>
      <c r="N237" s="159"/>
      <c r="O237" s="159"/>
      <c r="P237" s="159"/>
      <c r="Q237" s="159"/>
      <c r="R237" s="162"/>
      <c r="T237" s="163"/>
      <c r="U237" s="159"/>
      <c r="V237" s="159"/>
      <c r="W237" s="159"/>
      <c r="X237" s="159"/>
      <c r="Y237" s="159"/>
      <c r="Z237" s="159"/>
      <c r="AA237" s="164"/>
      <c r="AT237" s="165" t="s">
        <v>137</v>
      </c>
      <c r="AU237" s="165" t="s">
        <v>95</v>
      </c>
      <c r="AV237" s="11" t="s">
        <v>135</v>
      </c>
      <c r="AW237" s="11" t="s">
        <v>32</v>
      </c>
      <c r="AX237" s="11" t="s">
        <v>80</v>
      </c>
      <c r="AY237" s="165" t="s">
        <v>130</v>
      </c>
    </row>
    <row r="238" spans="2:65" s="1" customFormat="1" ht="44.25" customHeight="1">
      <c r="B238" s="140"/>
      <c r="C238" s="141" t="s">
        <v>757</v>
      </c>
      <c r="D238" s="141" t="s">
        <v>131</v>
      </c>
      <c r="E238" s="142" t="s">
        <v>758</v>
      </c>
      <c r="F238" s="260" t="s">
        <v>759</v>
      </c>
      <c r="G238" s="260"/>
      <c r="H238" s="260"/>
      <c r="I238" s="260"/>
      <c r="J238" s="143" t="s">
        <v>144</v>
      </c>
      <c r="K238" s="144">
        <v>30</v>
      </c>
      <c r="L238" s="261">
        <v>0</v>
      </c>
      <c r="M238" s="261"/>
      <c r="N238" s="280">
        <f>ROUND(L238*K238,2)</f>
        <v>0</v>
      </c>
      <c r="O238" s="280"/>
      <c r="P238" s="280"/>
      <c r="Q238" s="280"/>
      <c r="R238" s="145"/>
      <c r="T238" s="146" t="s">
        <v>5</v>
      </c>
      <c r="U238" s="43" t="s">
        <v>39</v>
      </c>
      <c r="V238" s="147">
        <v>0</v>
      </c>
      <c r="W238" s="147">
        <f>V238*K238</f>
        <v>0</v>
      </c>
      <c r="X238" s="147">
        <v>0</v>
      </c>
      <c r="Y238" s="147">
        <f>X238*K238</f>
        <v>0</v>
      </c>
      <c r="Z238" s="147">
        <v>0</v>
      </c>
      <c r="AA238" s="148">
        <f>Z238*K238</f>
        <v>0</v>
      </c>
      <c r="AR238" s="20" t="s">
        <v>135</v>
      </c>
      <c r="AT238" s="20" t="s">
        <v>131</v>
      </c>
      <c r="AU238" s="20" t="s">
        <v>95</v>
      </c>
      <c r="AY238" s="20" t="s">
        <v>130</v>
      </c>
      <c r="BE238" s="149">
        <f>IF(U238="základní",N238,0)</f>
        <v>0</v>
      </c>
      <c r="BF238" s="149">
        <f>IF(U238="snížená",N238,0)</f>
        <v>0</v>
      </c>
      <c r="BG238" s="149">
        <f>IF(U238="zákl. přenesená",N238,0)</f>
        <v>0</v>
      </c>
      <c r="BH238" s="149">
        <f>IF(U238="sníž. přenesená",N238,0)</f>
        <v>0</v>
      </c>
      <c r="BI238" s="149">
        <f>IF(U238="nulová",N238,0)</f>
        <v>0</v>
      </c>
      <c r="BJ238" s="20" t="s">
        <v>80</v>
      </c>
      <c r="BK238" s="149">
        <f>ROUND(L238*K238,2)</f>
        <v>0</v>
      </c>
      <c r="BL238" s="20" t="s">
        <v>135</v>
      </c>
      <c r="BM238" s="20" t="s">
        <v>242</v>
      </c>
    </row>
    <row r="239" spans="2:65" s="1" customFormat="1" ht="42" customHeight="1">
      <c r="B239" s="34"/>
      <c r="C239" s="35"/>
      <c r="D239" s="35"/>
      <c r="E239" s="35"/>
      <c r="F239" s="283" t="s">
        <v>751</v>
      </c>
      <c r="G239" s="284"/>
      <c r="H239" s="284"/>
      <c r="I239" s="284"/>
      <c r="J239" s="35"/>
      <c r="K239" s="35"/>
      <c r="L239" s="35"/>
      <c r="M239" s="35"/>
      <c r="N239" s="35"/>
      <c r="O239" s="35"/>
      <c r="P239" s="35"/>
      <c r="Q239" s="35"/>
      <c r="R239" s="36"/>
      <c r="T239" s="173"/>
      <c r="U239" s="35"/>
      <c r="V239" s="35"/>
      <c r="W239" s="35"/>
      <c r="X239" s="35"/>
      <c r="Y239" s="35"/>
      <c r="Z239" s="35"/>
      <c r="AA239" s="73"/>
      <c r="AT239" s="20" t="s">
        <v>481</v>
      </c>
      <c r="AU239" s="20" t="s">
        <v>95</v>
      </c>
    </row>
    <row r="240" spans="2:65" s="10" customFormat="1" ht="22.5" customHeight="1">
      <c r="B240" s="150"/>
      <c r="C240" s="151"/>
      <c r="D240" s="151"/>
      <c r="E240" s="152" t="s">
        <v>5</v>
      </c>
      <c r="F240" s="270" t="s">
        <v>760</v>
      </c>
      <c r="G240" s="271"/>
      <c r="H240" s="271"/>
      <c r="I240" s="271"/>
      <c r="J240" s="151"/>
      <c r="K240" s="153">
        <v>21.6</v>
      </c>
      <c r="L240" s="151"/>
      <c r="M240" s="151"/>
      <c r="N240" s="151"/>
      <c r="O240" s="151"/>
      <c r="P240" s="151"/>
      <c r="Q240" s="151"/>
      <c r="R240" s="154"/>
      <c r="T240" s="155"/>
      <c r="U240" s="151"/>
      <c r="V240" s="151"/>
      <c r="W240" s="151"/>
      <c r="X240" s="151"/>
      <c r="Y240" s="151"/>
      <c r="Z240" s="151"/>
      <c r="AA240" s="156"/>
      <c r="AT240" s="157" t="s">
        <v>137</v>
      </c>
      <c r="AU240" s="157" t="s">
        <v>95</v>
      </c>
      <c r="AV240" s="10" t="s">
        <v>95</v>
      </c>
      <c r="AW240" s="10" t="s">
        <v>32</v>
      </c>
      <c r="AX240" s="10" t="s">
        <v>74</v>
      </c>
      <c r="AY240" s="157" t="s">
        <v>130</v>
      </c>
    </row>
    <row r="241" spans="2:65" s="10" customFormat="1" ht="22.5" customHeight="1">
      <c r="B241" s="150"/>
      <c r="C241" s="151"/>
      <c r="D241" s="151"/>
      <c r="E241" s="152" t="s">
        <v>5</v>
      </c>
      <c r="F241" s="270" t="s">
        <v>761</v>
      </c>
      <c r="G241" s="271"/>
      <c r="H241" s="271"/>
      <c r="I241" s="271"/>
      <c r="J241" s="151"/>
      <c r="K241" s="153">
        <v>8.4</v>
      </c>
      <c r="L241" s="151"/>
      <c r="M241" s="151"/>
      <c r="N241" s="151"/>
      <c r="O241" s="151"/>
      <c r="P241" s="151"/>
      <c r="Q241" s="151"/>
      <c r="R241" s="154"/>
      <c r="T241" s="155"/>
      <c r="U241" s="151"/>
      <c r="V241" s="151"/>
      <c r="W241" s="151"/>
      <c r="X241" s="151"/>
      <c r="Y241" s="151"/>
      <c r="Z241" s="151"/>
      <c r="AA241" s="156"/>
      <c r="AT241" s="157" t="s">
        <v>137</v>
      </c>
      <c r="AU241" s="157" t="s">
        <v>95</v>
      </c>
      <c r="AV241" s="10" t="s">
        <v>95</v>
      </c>
      <c r="AW241" s="10" t="s">
        <v>32</v>
      </c>
      <c r="AX241" s="10" t="s">
        <v>74</v>
      </c>
      <c r="AY241" s="157" t="s">
        <v>130</v>
      </c>
    </row>
    <row r="242" spans="2:65" s="11" customFormat="1" ht="22.5" customHeight="1">
      <c r="B242" s="158"/>
      <c r="C242" s="159"/>
      <c r="D242" s="159"/>
      <c r="E242" s="160" t="s">
        <v>5</v>
      </c>
      <c r="F242" s="291" t="s">
        <v>141</v>
      </c>
      <c r="G242" s="275"/>
      <c r="H242" s="275"/>
      <c r="I242" s="275"/>
      <c r="J242" s="159"/>
      <c r="K242" s="161">
        <v>30</v>
      </c>
      <c r="L242" s="159"/>
      <c r="M242" s="159"/>
      <c r="N242" s="159"/>
      <c r="O242" s="159"/>
      <c r="P242" s="159"/>
      <c r="Q242" s="159"/>
      <c r="R242" s="162"/>
      <c r="T242" s="163"/>
      <c r="U242" s="159"/>
      <c r="V242" s="159"/>
      <c r="W242" s="159"/>
      <c r="X242" s="159"/>
      <c r="Y242" s="159"/>
      <c r="Z242" s="159"/>
      <c r="AA242" s="164"/>
      <c r="AT242" s="165" t="s">
        <v>137</v>
      </c>
      <c r="AU242" s="165" t="s">
        <v>95</v>
      </c>
      <c r="AV242" s="11" t="s">
        <v>135</v>
      </c>
      <c r="AW242" s="11" t="s">
        <v>32</v>
      </c>
      <c r="AX242" s="11" t="s">
        <v>80</v>
      </c>
      <c r="AY242" s="165" t="s">
        <v>130</v>
      </c>
    </row>
    <row r="243" spans="2:65" s="1" customFormat="1" ht="31.5" customHeight="1">
      <c r="B243" s="140"/>
      <c r="C243" s="141" t="s">
        <v>762</v>
      </c>
      <c r="D243" s="141" t="s">
        <v>131</v>
      </c>
      <c r="E243" s="142" t="s">
        <v>763</v>
      </c>
      <c r="F243" s="260" t="s">
        <v>764</v>
      </c>
      <c r="G243" s="260"/>
      <c r="H243" s="260"/>
      <c r="I243" s="260"/>
      <c r="J243" s="143" t="s">
        <v>181</v>
      </c>
      <c r="K243" s="144">
        <v>9</v>
      </c>
      <c r="L243" s="261">
        <v>0</v>
      </c>
      <c r="M243" s="261"/>
      <c r="N243" s="280">
        <f>ROUND(L243*K243,2)</f>
        <v>0</v>
      </c>
      <c r="O243" s="280"/>
      <c r="P243" s="280"/>
      <c r="Q243" s="280"/>
      <c r="R243" s="145"/>
      <c r="T243" s="146" t="s">
        <v>5</v>
      </c>
      <c r="U243" s="43" t="s">
        <v>39</v>
      </c>
      <c r="V243" s="147">
        <v>0</v>
      </c>
      <c r="W243" s="147">
        <f>V243*K243</f>
        <v>0</v>
      </c>
      <c r="X243" s="147">
        <v>0</v>
      </c>
      <c r="Y243" s="147">
        <f>X243*K243</f>
        <v>0</v>
      </c>
      <c r="Z243" s="147">
        <v>0</v>
      </c>
      <c r="AA243" s="148">
        <f>Z243*K243</f>
        <v>0</v>
      </c>
      <c r="AR243" s="20" t="s">
        <v>135</v>
      </c>
      <c r="AT243" s="20" t="s">
        <v>131</v>
      </c>
      <c r="AU243" s="20" t="s">
        <v>95</v>
      </c>
      <c r="AY243" s="20" t="s">
        <v>130</v>
      </c>
      <c r="BE243" s="149">
        <f>IF(U243="základní",N243,0)</f>
        <v>0</v>
      </c>
      <c r="BF243" s="149">
        <f>IF(U243="snížená",N243,0)</f>
        <v>0</v>
      </c>
      <c r="BG243" s="149">
        <f>IF(U243="zákl. přenesená",N243,0)</f>
        <v>0</v>
      </c>
      <c r="BH243" s="149">
        <f>IF(U243="sníž. přenesená",N243,0)</f>
        <v>0</v>
      </c>
      <c r="BI243" s="149">
        <f>IF(U243="nulová",N243,0)</f>
        <v>0</v>
      </c>
      <c r="BJ243" s="20" t="s">
        <v>80</v>
      </c>
      <c r="BK243" s="149">
        <f>ROUND(L243*K243,2)</f>
        <v>0</v>
      </c>
      <c r="BL243" s="20" t="s">
        <v>135</v>
      </c>
      <c r="BM243" s="20" t="s">
        <v>246</v>
      </c>
    </row>
    <row r="244" spans="2:65" s="10" customFormat="1" ht="22.5" customHeight="1">
      <c r="B244" s="150"/>
      <c r="C244" s="151"/>
      <c r="D244" s="151"/>
      <c r="E244" s="152" t="s">
        <v>5</v>
      </c>
      <c r="F244" s="263" t="s">
        <v>765</v>
      </c>
      <c r="G244" s="264"/>
      <c r="H244" s="264"/>
      <c r="I244" s="264"/>
      <c r="J244" s="151"/>
      <c r="K244" s="153">
        <v>7</v>
      </c>
      <c r="L244" s="151"/>
      <c r="M244" s="151"/>
      <c r="N244" s="151"/>
      <c r="O244" s="151"/>
      <c r="P244" s="151"/>
      <c r="Q244" s="151"/>
      <c r="R244" s="154"/>
      <c r="T244" s="155"/>
      <c r="U244" s="151"/>
      <c r="V244" s="151"/>
      <c r="W244" s="151"/>
      <c r="X244" s="151"/>
      <c r="Y244" s="151"/>
      <c r="Z244" s="151"/>
      <c r="AA244" s="156"/>
      <c r="AT244" s="157" t="s">
        <v>137</v>
      </c>
      <c r="AU244" s="157" t="s">
        <v>95</v>
      </c>
      <c r="AV244" s="10" t="s">
        <v>95</v>
      </c>
      <c r="AW244" s="10" t="s">
        <v>32</v>
      </c>
      <c r="AX244" s="10" t="s">
        <v>74</v>
      </c>
      <c r="AY244" s="157" t="s">
        <v>130</v>
      </c>
    </row>
    <row r="245" spans="2:65" s="10" customFormat="1" ht="22.5" customHeight="1">
      <c r="B245" s="150"/>
      <c r="C245" s="151"/>
      <c r="D245" s="151"/>
      <c r="E245" s="152" t="s">
        <v>5</v>
      </c>
      <c r="F245" s="270" t="s">
        <v>766</v>
      </c>
      <c r="G245" s="271"/>
      <c r="H245" s="271"/>
      <c r="I245" s="271"/>
      <c r="J245" s="151"/>
      <c r="K245" s="153">
        <v>2</v>
      </c>
      <c r="L245" s="151"/>
      <c r="M245" s="151"/>
      <c r="N245" s="151"/>
      <c r="O245" s="151"/>
      <c r="P245" s="151"/>
      <c r="Q245" s="151"/>
      <c r="R245" s="154"/>
      <c r="T245" s="155"/>
      <c r="U245" s="151"/>
      <c r="V245" s="151"/>
      <c r="W245" s="151"/>
      <c r="X245" s="151"/>
      <c r="Y245" s="151"/>
      <c r="Z245" s="151"/>
      <c r="AA245" s="156"/>
      <c r="AT245" s="157" t="s">
        <v>137</v>
      </c>
      <c r="AU245" s="157" t="s">
        <v>95</v>
      </c>
      <c r="AV245" s="10" t="s">
        <v>95</v>
      </c>
      <c r="AW245" s="10" t="s">
        <v>32</v>
      </c>
      <c r="AX245" s="10" t="s">
        <v>74</v>
      </c>
      <c r="AY245" s="157" t="s">
        <v>130</v>
      </c>
    </row>
    <row r="246" spans="2:65" s="11" customFormat="1" ht="22.5" customHeight="1">
      <c r="B246" s="158"/>
      <c r="C246" s="159"/>
      <c r="D246" s="159"/>
      <c r="E246" s="160" t="s">
        <v>5</v>
      </c>
      <c r="F246" s="291" t="s">
        <v>141</v>
      </c>
      <c r="G246" s="275"/>
      <c r="H246" s="275"/>
      <c r="I246" s="275"/>
      <c r="J246" s="159"/>
      <c r="K246" s="161">
        <v>9</v>
      </c>
      <c r="L246" s="159"/>
      <c r="M246" s="159"/>
      <c r="N246" s="159"/>
      <c r="O246" s="159"/>
      <c r="P246" s="159"/>
      <c r="Q246" s="159"/>
      <c r="R246" s="162"/>
      <c r="T246" s="163"/>
      <c r="U246" s="159"/>
      <c r="V246" s="159"/>
      <c r="W246" s="159"/>
      <c r="X246" s="159"/>
      <c r="Y246" s="159"/>
      <c r="Z246" s="159"/>
      <c r="AA246" s="164"/>
      <c r="AT246" s="165" t="s">
        <v>137</v>
      </c>
      <c r="AU246" s="165" t="s">
        <v>95</v>
      </c>
      <c r="AV246" s="11" t="s">
        <v>135</v>
      </c>
      <c r="AW246" s="11" t="s">
        <v>32</v>
      </c>
      <c r="AX246" s="11" t="s">
        <v>80</v>
      </c>
      <c r="AY246" s="165" t="s">
        <v>130</v>
      </c>
    </row>
    <row r="247" spans="2:65" s="1" customFormat="1" ht="31.5" customHeight="1">
      <c r="B247" s="140"/>
      <c r="C247" s="141" t="s">
        <v>435</v>
      </c>
      <c r="D247" s="141" t="s">
        <v>131</v>
      </c>
      <c r="E247" s="142" t="s">
        <v>767</v>
      </c>
      <c r="F247" s="260" t="s">
        <v>768</v>
      </c>
      <c r="G247" s="260"/>
      <c r="H247" s="260"/>
      <c r="I247" s="260"/>
      <c r="J247" s="143" t="s">
        <v>181</v>
      </c>
      <c r="K247" s="144">
        <v>1</v>
      </c>
      <c r="L247" s="261">
        <v>0</v>
      </c>
      <c r="M247" s="261"/>
      <c r="N247" s="280">
        <f>ROUND(L247*K247,2)</f>
        <v>0</v>
      </c>
      <c r="O247" s="280"/>
      <c r="P247" s="280"/>
      <c r="Q247" s="280"/>
      <c r="R247" s="145"/>
      <c r="T247" s="146" t="s">
        <v>5</v>
      </c>
      <c r="U247" s="43" t="s">
        <v>39</v>
      </c>
      <c r="V247" s="147">
        <v>0</v>
      </c>
      <c r="W247" s="147">
        <f>V247*K247</f>
        <v>0</v>
      </c>
      <c r="X247" s="147">
        <v>0</v>
      </c>
      <c r="Y247" s="147">
        <f>X247*K247</f>
        <v>0</v>
      </c>
      <c r="Z247" s="147">
        <v>0</v>
      </c>
      <c r="AA247" s="148">
        <f>Z247*K247</f>
        <v>0</v>
      </c>
      <c r="AR247" s="20" t="s">
        <v>135</v>
      </c>
      <c r="AT247" s="20" t="s">
        <v>131</v>
      </c>
      <c r="AU247" s="20" t="s">
        <v>95</v>
      </c>
      <c r="AY247" s="20" t="s">
        <v>130</v>
      </c>
      <c r="BE247" s="149">
        <f>IF(U247="základní",N247,0)</f>
        <v>0</v>
      </c>
      <c r="BF247" s="149">
        <f>IF(U247="snížená",N247,0)</f>
        <v>0</v>
      </c>
      <c r="BG247" s="149">
        <f>IF(U247="zákl. přenesená",N247,0)</f>
        <v>0</v>
      </c>
      <c r="BH247" s="149">
        <f>IF(U247="sníž. přenesená",N247,0)</f>
        <v>0</v>
      </c>
      <c r="BI247" s="149">
        <f>IF(U247="nulová",N247,0)</f>
        <v>0</v>
      </c>
      <c r="BJ247" s="20" t="s">
        <v>80</v>
      </c>
      <c r="BK247" s="149">
        <f>ROUND(L247*K247,2)</f>
        <v>0</v>
      </c>
      <c r="BL247" s="20" t="s">
        <v>135</v>
      </c>
      <c r="BM247" s="20" t="s">
        <v>250</v>
      </c>
    </row>
    <row r="248" spans="2:65" s="10" customFormat="1" ht="22.5" customHeight="1">
      <c r="B248" s="150"/>
      <c r="C248" s="151"/>
      <c r="D248" s="151"/>
      <c r="E248" s="152" t="s">
        <v>5</v>
      </c>
      <c r="F248" s="263" t="s">
        <v>769</v>
      </c>
      <c r="G248" s="264"/>
      <c r="H248" s="264"/>
      <c r="I248" s="264"/>
      <c r="J248" s="151"/>
      <c r="K248" s="153">
        <v>1</v>
      </c>
      <c r="L248" s="151"/>
      <c r="M248" s="151"/>
      <c r="N248" s="151"/>
      <c r="O248" s="151"/>
      <c r="P248" s="151"/>
      <c r="Q248" s="151"/>
      <c r="R248" s="154"/>
      <c r="T248" s="155"/>
      <c r="U248" s="151"/>
      <c r="V248" s="151"/>
      <c r="W248" s="151"/>
      <c r="X248" s="151"/>
      <c r="Y248" s="151"/>
      <c r="Z248" s="151"/>
      <c r="AA248" s="156"/>
      <c r="AT248" s="157" t="s">
        <v>137</v>
      </c>
      <c r="AU248" s="157" t="s">
        <v>95</v>
      </c>
      <c r="AV248" s="10" t="s">
        <v>95</v>
      </c>
      <c r="AW248" s="10" t="s">
        <v>32</v>
      </c>
      <c r="AX248" s="10" t="s">
        <v>74</v>
      </c>
      <c r="AY248" s="157" t="s">
        <v>130</v>
      </c>
    </row>
    <row r="249" spans="2:65" s="11" customFormat="1" ht="22.5" customHeight="1">
      <c r="B249" s="158"/>
      <c r="C249" s="159"/>
      <c r="D249" s="159"/>
      <c r="E249" s="160" t="s">
        <v>5</v>
      </c>
      <c r="F249" s="291" t="s">
        <v>141</v>
      </c>
      <c r="G249" s="275"/>
      <c r="H249" s="275"/>
      <c r="I249" s="275"/>
      <c r="J249" s="159"/>
      <c r="K249" s="161">
        <v>1</v>
      </c>
      <c r="L249" s="159"/>
      <c r="M249" s="159"/>
      <c r="N249" s="159"/>
      <c r="O249" s="159"/>
      <c r="P249" s="159"/>
      <c r="Q249" s="159"/>
      <c r="R249" s="162"/>
      <c r="T249" s="163"/>
      <c r="U249" s="159"/>
      <c r="V249" s="159"/>
      <c r="W249" s="159"/>
      <c r="X249" s="159"/>
      <c r="Y249" s="159"/>
      <c r="Z249" s="159"/>
      <c r="AA249" s="164"/>
      <c r="AT249" s="165" t="s">
        <v>137</v>
      </c>
      <c r="AU249" s="165" t="s">
        <v>95</v>
      </c>
      <c r="AV249" s="11" t="s">
        <v>135</v>
      </c>
      <c r="AW249" s="11" t="s">
        <v>32</v>
      </c>
      <c r="AX249" s="11" t="s">
        <v>80</v>
      </c>
      <c r="AY249" s="165" t="s">
        <v>130</v>
      </c>
    </row>
    <row r="250" spans="2:65" s="1" customFormat="1" ht="31.5" customHeight="1">
      <c r="B250" s="140"/>
      <c r="C250" s="141" t="s">
        <v>416</v>
      </c>
      <c r="D250" s="141" t="s">
        <v>131</v>
      </c>
      <c r="E250" s="142" t="s">
        <v>770</v>
      </c>
      <c r="F250" s="260" t="s">
        <v>771</v>
      </c>
      <c r="G250" s="260"/>
      <c r="H250" s="260"/>
      <c r="I250" s="260"/>
      <c r="J250" s="143" t="s">
        <v>181</v>
      </c>
      <c r="K250" s="144">
        <v>9</v>
      </c>
      <c r="L250" s="261">
        <v>0</v>
      </c>
      <c r="M250" s="261"/>
      <c r="N250" s="280">
        <f>ROUND(L250*K250,2)</f>
        <v>0</v>
      </c>
      <c r="O250" s="280"/>
      <c r="P250" s="280"/>
      <c r="Q250" s="280"/>
      <c r="R250" s="145"/>
      <c r="T250" s="146" t="s">
        <v>5</v>
      </c>
      <c r="U250" s="43" t="s">
        <v>39</v>
      </c>
      <c r="V250" s="147">
        <v>0</v>
      </c>
      <c r="W250" s="147">
        <f>V250*K250</f>
        <v>0</v>
      </c>
      <c r="X250" s="147">
        <v>0</v>
      </c>
      <c r="Y250" s="147">
        <f>X250*K250</f>
        <v>0</v>
      </c>
      <c r="Z250" s="147">
        <v>0</v>
      </c>
      <c r="AA250" s="148">
        <f>Z250*K250</f>
        <v>0</v>
      </c>
      <c r="AR250" s="20" t="s">
        <v>135</v>
      </c>
      <c r="AT250" s="20" t="s">
        <v>131</v>
      </c>
      <c r="AU250" s="20" t="s">
        <v>95</v>
      </c>
      <c r="AY250" s="20" t="s">
        <v>130</v>
      </c>
      <c r="BE250" s="149">
        <f>IF(U250="základní",N250,0)</f>
        <v>0</v>
      </c>
      <c r="BF250" s="149">
        <f>IF(U250="snížená",N250,0)</f>
        <v>0</v>
      </c>
      <c r="BG250" s="149">
        <f>IF(U250="zákl. přenesená",N250,0)</f>
        <v>0</v>
      </c>
      <c r="BH250" s="149">
        <f>IF(U250="sníž. přenesená",N250,0)</f>
        <v>0</v>
      </c>
      <c r="BI250" s="149">
        <f>IF(U250="nulová",N250,0)</f>
        <v>0</v>
      </c>
      <c r="BJ250" s="20" t="s">
        <v>80</v>
      </c>
      <c r="BK250" s="149">
        <f>ROUND(L250*K250,2)</f>
        <v>0</v>
      </c>
      <c r="BL250" s="20" t="s">
        <v>135</v>
      </c>
      <c r="BM250" s="20" t="s">
        <v>254</v>
      </c>
    </row>
    <row r="251" spans="2:65" s="10" customFormat="1" ht="22.5" customHeight="1">
      <c r="B251" s="150"/>
      <c r="C251" s="151"/>
      <c r="D251" s="151"/>
      <c r="E251" s="152" t="s">
        <v>5</v>
      </c>
      <c r="F251" s="263" t="s">
        <v>772</v>
      </c>
      <c r="G251" s="264"/>
      <c r="H251" s="264"/>
      <c r="I251" s="264"/>
      <c r="J251" s="151"/>
      <c r="K251" s="153">
        <v>9</v>
      </c>
      <c r="L251" s="151"/>
      <c r="M251" s="151"/>
      <c r="N251" s="151"/>
      <c r="O251" s="151"/>
      <c r="P251" s="151"/>
      <c r="Q251" s="151"/>
      <c r="R251" s="154"/>
      <c r="T251" s="155"/>
      <c r="U251" s="151"/>
      <c r="V251" s="151"/>
      <c r="W251" s="151"/>
      <c r="X251" s="151"/>
      <c r="Y251" s="151"/>
      <c r="Z251" s="151"/>
      <c r="AA251" s="156"/>
      <c r="AT251" s="157" t="s">
        <v>137</v>
      </c>
      <c r="AU251" s="157" t="s">
        <v>95</v>
      </c>
      <c r="AV251" s="10" t="s">
        <v>95</v>
      </c>
      <c r="AW251" s="10" t="s">
        <v>32</v>
      </c>
      <c r="AX251" s="10" t="s">
        <v>74</v>
      </c>
      <c r="AY251" s="157" t="s">
        <v>130</v>
      </c>
    </row>
    <row r="252" spans="2:65" s="11" customFormat="1" ht="22.5" customHeight="1">
      <c r="B252" s="158"/>
      <c r="C252" s="159"/>
      <c r="D252" s="159"/>
      <c r="E252" s="160" t="s">
        <v>5</v>
      </c>
      <c r="F252" s="291" t="s">
        <v>141</v>
      </c>
      <c r="G252" s="275"/>
      <c r="H252" s="275"/>
      <c r="I252" s="275"/>
      <c r="J252" s="159"/>
      <c r="K252" s="161">
        <v>9</v>
      </c>
      <c r="L252" s="159"/>
      <c r="M252" s="159"/>
      <c r="N252" s="159"/>
      <c r="O252" s="159"/>
      <c r="P252" s="159"/>
      <c r="Q252" s="159"/>
      <c r="R252" s="162"/>
      <c r="T252" s="163"/>
      <c r="U252" s="159"/>
      <c r="V252" s="159"/>
      <c r="W252" s="159"/>
      <c r="X252" s="159"/>
      <c r="Y252" s="159"/>
      <c r="Z252" s="159"/>
      <c r="AA252" s="164"/>
      <c r="AT252" s="165" t="s">
        <v>137</v>
      </c>
      <c r="AU252" s="165" t="s">
        <v>95</v>
      </c>
      <c r="AV252" s="11" t="s">
        <v>135</v>
      </c>
      <c r="AW252" s="11" t="s">
        <v>32</v>
      </c>
      <c r="AX252" s="11" t="s">
        <v>80</v>
      </c>
      <c r="AY252" s="165" t="s">
        <v>130</v>
      </c>
    </row>
    <row r="253" spans="2:65" s="1" customFormat="1" ht="31.5" customHeight="1">
      <c r="B253" s="140"/>
      <c r="C253" s="141" t="s">
        <v>773</v>
      </c>
      <c r="D253" s="141" t="s">
        <v>131</v>
      </c>
      <c r="E253" s="142" t="s">
        <v>774</v>
      </c>
      <c r="F253" s="260" t="s">
        <v>775</v>
      </c>
      <c r="G253" s="260"/>
      <c r="H253" s="260"/>
      <c r="I253" s="260"/>
      <c r="J253" s="143" t="s">
        <v>144</v>
      </c>
      <c r="K253" s="144">
        <v>33.6</v>
      </c>
      <c r="L253" s="261">
        <v>0</v>
      </c>
      <c r="M253" s="261"/>
      <c r="N253" s="280">
        <f>ROUND(L253*K253,2)</f>
        <v>0</v>
      </c>
      <c r="O253" s="280"/>
      <c r="P253" s="280"/>
      <c r="Q253" s="280"/>
      <c r="R253" s="145"/>
      <c r="T253" s="146" t="s">
        <v>5</v>
      </c>
      <c r="U253" s="43" t="s">
        <v>39</v>
      </c>
      <c r="V253" s="147">
        <v>0</v>
      </c>
      <c r="W253" s="147">
        <f>V253*K253</f>
        <v>0</v>
      </c>
      <c r="X253" s="147">
        <v>0</v>
      </c>
      <c r="Y253" s="147">
        <f>X253*K253</f>
        <v>0</v>
      </c>
      <c r="Z253" s="147">
        <v>0</v>
      </c>
      <c r="AA253" s="148">
        <f>Z253*K253</f>
        <v>0</v>
      </c>
      <c r="AR253" s="20" t="s">
        <v>135</v>
      </c>
      <c r="AT253" s="20" t="s">
        <v>131</v>
      </c>
      <c r="AU253" s="20" t="s">
        <v>95</v>
      </c>
      <c r="AY253" s="20" t="s">
        <v>130</v>
      </c>
      <c r="BE253" s="149">
        <f>IF(U253="základní",N253,0)</f>
        <v>0</v>
      </c>
      <c r="BF253" s="149">
        <f>IF(U253="snížená",N253,0)</f>
        <v>0</v>
      </c>
      <c r="BG253" s="149">
        <f>IF(U253="zákl. přenesená",N253,0)</f>
        <v>0</v>
      </c>
      <c r="BH253" s="149">
        <f>IF(U253="sníž. přenesená",N253,0)</f>
        <v>0</v>
      </c>
      <c r="BI253" s="149">
        <f>IF(U253="nulová",N253,0)</f>
        <v>0</v>
      </c>
      <c r="BJ253" s="20" t="s">
        <v>80</v>
      </c>
      <c r="BK253" s="149">
        <f>ROUND(L253*K253,2)</f>
        <v>0</v>
      </c>
      <c r="BL253" s="20" t="s">
        <v>135</v>
      </c>
      <c r="BM253" s="20" t="s">
        <v>258</v>
      </c>
    </row>
    <row r="254" spans="2:65" s="1" customFormat="1" ht="90" customHeight="1">
      <c r="B254" s="34"/>
      <c r="C254" s="35"/>
      <c r="D254" s="35"/>
      <c r="E254" s="35"/>
      <c r="F254" s="283" t="s">
        <v>776</v>
      </c>
      <c r="G254" s="284"/>
      <c r="H254" s="284"/>
      <c r="I254" s="284"/>
      <c r="J254" s="35"/>
      <c r="K254" s="35"/>
      <c r="L254" s="35"/>
      <c r="M254" s="35"/>
      <c r="N254" s="35"/>
      <c r="O254" s="35"/>
      <c r="P254" s="35"/>
      <c r="Q254" s="35"/>
      <c r="R254" s="36"/>
      <c r="T254" s="173"/>
      <c r="U254" s="35"/>
      <c r="V254" s="35"/>
      <c r="W254" s="35"/>
      <c r="X254" s="35"/>
      <c r="Y254" s="35"/>
      <c r="Z254" s="35"/>
      <c r="AA254" s="73"/>
      <c r="AT254" s="20" t="s">
        <v>481</v>
      </c>
      <c r="AU254" s="20" t="s">
        <v>95</v>
      </c>
    </row>
    <row r="255" spans="2:65" s="10" customFormat="1" ht="22.5" customHeight="1">
      <c r="B255" s="150"/>
      <c r="C255" s="151"/>
      <c r="D255" s="151"/>
      <c r="E255" s="152" t="s">
        <v>5</v>
      </c>
      <c r="F255" s="270" t="s">
        <v>777</v>
      </c>
      <c r="G255" s="271"/>
      <c r="H255" s="271"/>
      <c r="I255" s="271"/>
      <c r="J255" s="151"/>
      <c r="K255" s="153">
        <v>0</v>
      </c>
      <c r="L255" s="151"/>
      <c r="M255" s="151"/>
      <c r="N255" s="151"/>
      <c r="O255" s="151"/>
      <c r="P255" s="151"/>
      <c r="Q255" s="151"/>
      <c r="R255" s="154"/>
      <c r="T255" s="155"/>
      <c r="U255" s="151"/>
      <c r="V255" s="151"/>
      <c r="W255" s="151"/>
      <c r="X255" s="151"/>
      <c r="Y255" s="151"/>
      <c r="Z255" s="151"/>
      <c r="AA255" s="156"/>
      <c r="AT255" s="157" t="s">
        <v>137</v>
      </c>
      <c r="AU255" s="157" t="s">
        <v>95</v>
      </c>
      <c r="AV255" s="10" t="s">
        <v>95</v>
      </c>
      <c r="AW255" s="10" t="s">
        <v>32</v>
      </c>
      <c r="AX255" s="10" t="s">
        <v>74</v>
      </c>
      <c r="AY255" s="157" t="s">
        <v>130</v>
      </c>
    </row>
    <row r="256" spans="2:65" s="10" customFormat="1" ht="22.5" customHeight="1">
      <c r="B256" s="150"/>
      <c r="C256" s="151"/>
      <c r="D256" s="151"/>
      <c r="E256" s="152" t="s">
        <v>5</v>
      </c>
      <c r="F256" s="270" t="s">
        <v>778</v>
      </c>
      <c r="G256" s="271"/>
      <c r="H256" s="271"/>
      <c r="I256" s="271"/>
      <c r="J256" s="151"/>
      <c r="K256" s="153">
        <v>0.9</v>
      </c>
      <c r="L256" s="151"/>
      <c r="M256" s="151"/>
      <c r="N256" s="151"/>
      <c r="O256" s="151"/>
      <c r="P256" s="151"/>
      <c r="Q256" s="151"/>
      <c r="R256" s="154"/>
      <c r="T256" s="155"/>
      <c r="U256" s="151"/>
      <c r="V256" s="151"/>
      <c r="W256" s="151"/>
      <c r="X256" s="151"/>
      <c r="Y256" s="151"/>
      <c r="Z256" s="151"/>
      <c r="AA256" s="156"/>
      <c r="AT256" s="157" t="s">
        <v>137</v>
      </c>
      <c r="AU256" s="157" t="s">
        <v>95</v>
      </c>
      <c r="AV256" s="10" t="s">
        <v>95</v>
      </c>
      <c r="AW256" s="10" t="s">
        <v>32</v>
      </c>
      <c r="AX256" s="10" t="s">
        <v>74</v>
      </c>
      <c r="AY256" s="157" t="s">
        <v>130</v>
      </c>
    </row>
    <row r="257" spans="2:51" s="10" customFormat="1" ht="22.5" customHeight="1">
      <c r="B257" s="150"/>
      <c r="C257" s="151"/>
      <c r="D257" s="151"/>
      <c r="E257" s="152" t="s">
        <v>5</v>
      </c>
      <c r="F257" s="270" t="s">
        <v>779</v>
      </c>
      <c r="G257" s="271"/>
      <c r="H257" s="271"/>
      <c r="I257" s="271"/>
      <c r="J257" s="151"/>
      <c r="K257" s="153">
        <v>12.9</v>
      </c>
      <c r="L257" s="151"/>
      <c r="M257" s="151"/>
      <c r="N257" s="151"/>
      <c r="O257" s="151"/>
      <c r="P257" s="151"/>
      <c r="Q257" s="151"/>
      <c r="R257" s="154"/>
      <c r="T257" s="155"/>
      <c r="U257" s="151"/>
      <c r="V257" s="151"/>
      <c r="W257" s="151"/>
      <c r="X257" s="151"/>
      <c r="Y257" s="151"/>
      <c r="Z257" s="151"/>
      <c r="AA257" s="156"/>
      <c r="AT257" s="157" t="s">
        <v>137</v>
      </c>
      <c r="AU257" s="157" t="s">
        <v>95</v>
      </c>
      <c r="AV257" s="10" t="s">
        <v>95</v>
      </c>
      <c r="AW257" s="10" t="s">
        <v>32</v>
      </c>
      <c r="AX257" s="10" t="s">
        <v>74</v>
      </c>
      <c r="AY257" s="157" t="s">
        <v>130</v>
      </c>
    </row>
    <row r="258" spans="2:51" s="10" customFormat="1" ht="22.5" customHeight="1">
      <c r="B258" s="150"/>
      <c r="C258" s="151"/>
      <c r="D258" s="151"/>
      <c r="E258" s="152" t="s">
        <v>5</v>
      </c>
      <c r="F258" s="270" t="s">
        <v>780</v>
      </c>
      <c r="G258" s="271"/>
      <c r="H258" s="271"/>
      <c r="I258" s="271"/>
      <c r="J258" s="151"/>
      <c r="K258" s="153">
        <v>4</v>
      </c>
      <c r="L258" s="151"/>
      <c r="M258" s="151"/>
      <c r="N258" s="151"/>
      <c r="O258" s="151"/>
      <c r="P258" s="151"/>
      <c r="Q258" s="151"/>
      <c r="R258" s="154"/>
      <c r="T258" s="155"/>
      <c r="U258" s="151"/>
      <c r="V258" s="151"/>
      <c r="W258" s="151"/>
      <c r="X258" s="151"/>
      <c r="Y258" s="151"/>
      <c r="Z258" s="151"/>
      <c r="AA258" s="156"/>
      <c r="AT258" s="157" t="s">
        <v>137</v>
      </c>
      <c r="AU258" s="157" t="s">
        <v>95</v>
      </c>
      <c r="AV258" s="10" t="s">
        <v>95</v>
      </c>
      <c r="AW258" s="10" t="s">
        <v>32</v>
      </c>
      <c r="AX258" s="10" t="s">
        <v>74</v>
      </c>
      <c r="AY258" s="157" t="s">
        <v>130</v>
      </c>
    </row>
    <row r="259" spans="2:51" s="10" customFormat="1" ht="22.5" customHeight="1">
      <c r="B259" s="150"/>
      <c r="C259" s="151"/>
      <c r="D259" s="151"/>
      <c r="E259" s="152" t="s">
        <v>5</v>
      </c>
      <c r="F259" s="270" t="s">
        <v>777</v>
      </c>
      <c r="G259" s="271"/>
      <c r="H259" s="271"/>
      <c r="I259" s="271"/>
      <c r="J259" s="151"/>
      <c r="K259" s="153">
        <v>0</v>
      </c>
      <c r="L259" s="151"/>
      <c r="M259" s="151"/>
      <c r="N259" s="151"/>
      <c r="O259" s="151"/>
      <c r="P259" s="151"/>
      <c r="Q259" s="151"/>
      <c r="R259" s="154"/>
      <c r="T259" s="155"/>
      <c r="U259" s="151"/>
      <c r="V259" s="151"/>
      <c r="W259" s="151"/>
      <c r="X259" s="151"/>
      <c r="Y259" s="151"/>
      <c r="Z259" s="151"/>
      <c r="AA259" s="156"/>
      <c r="AT259" s="157" t="s">
        <v>137</v>
      </c>
      <c r="AU259" s="157" t="s">
        <v>95</v>
      </c>
      <c r="AV259" s="10" t="s">
        <v>95</v>
      </c>
      <c r="AW259" s="10" t="s">
        <v>32</v>
      </c>
      <c r="AX259" s="10" t="s">
        <v>74</v>
      </c>
      <c r="AY259" s="157" t="s">
        <v>130</v>
      </c>
    </row>
    <row r="260" spans="2:51" s="10" customFormat="1" ht="22.5" customHeight="1">
      <c r="B260" s="150"/>
      <c r="C260" s="151"/>
      <c r="D260" s="151"/>
      <c r="E260" s="152" t="s">
        <v>5</v>
      </c>
      <c r="F260" s="270" t="s">
        <v>5</v>
      </c>
      <c r="G260" s="271"/>
      <c r="H260" s="271"/>
      <c r="I260" s="271"/>
      <c r="J260" s="151"/>
      <c r="K260" s="153">
        <v>0</v>
      </c>
      <c r="L260" s="151"/>
      <c r="M260" s="151"/>
      <c r="N260" s="151"/>
      <c r="O260" s="151"/>
      <c r="P260" s="151"/>
      <c r="Q260" s="151"/>
      <c r="R260" s="154"/>
      <c r="T260" s="155"/>
      <c r="U260" s="151"/>
      <c r="V260" s="151"/>
      <c r="W260" s="151"/>
      <c r="X260" s="151"/>
      <c r="Y260" s="151"/>
      <c r="Z260" s="151"/>
      <c r="AA260" s="156"/>
      <c r="AT260" s="157" t="s">
        <v>137</v>
      </c>
      <c r="AU260" s="157" t="s">
        <v>95</v>
      </c>
      <c r="AV260" s="10" t="s">
        <v>95</v>
      </c>
      <c r="AW260" s="10" t="s">
        <v>6</v>
      </c>
      <c r="AX260" s="10" t="s">
        <v>74</v>
      </c>
      <c r="AY260" s="157" t="s">
        <v>130</v>
      </c>
    </row>
    <row r="261" spans="2:51" s="10" customFormat="1" ht="22.5" customHeight="1">
      <c r="B261" s="150"/>
      <c r="C261" s="151"/>
      <c r="D261" s="151"/>
      <c r="E261" s="152" t="s">
        <v>5</v>
      </c>
      <c r="F261" s="270" t="s">
        <v>777</v>
      </c>
      <c r="G261" s="271"/>
      <c r="H261" s="271"/>
      <c r="I261" s="271"/>
      <c r="J261" s="151"/>
      <c r="K261" s="153">
        <v>0</v>
      </c>
      <c r="L261" s="151"/>
      <c r="M261" s="151"/>
      <c r="N261" s="151"/>
      <c r="O261" s="151"/>
      <c r="P261" s="151"/>
      <c r="Q261" s="151"/>
      <c r="R261" s="154"/>
      <c r="T261" s="155"/>
      <c r="U261" s="151"/>
      <c r="V261" s="151"/>
      <c r="W261" s="151"/>
      <c r="X261" s="151"/>
      <c r="Y261" s="151"/>
      <c r="Z261" s="151"/>
      <c r="AA261" s="156"/>
      <c r="AT261" s="157" t="s">
        <v>137</v>
      </c>
      <c r="AU261" s="157" t="s">
        <v>95</v>
      </c>
      <c r="AV261" s="10" t="s">
        <v>95</v>
      </c>
      <c r="AW261" s="10" t="s">
        <v>32</v>
      </c>
      <c r="AX261" s="10" t="s">
        <v>74</v>
      </c>
      <c r="AY261" s="157" t="s">
        <v>130</v>
      </c>
    </row>
    <row r="262" spans="2:51" s="10" customFormat="1" ht="31.5" customHeight="1">
      <c r="B262" s="150"/>
      <c r="C262" s="151"/>
      <c r="D262" s="151"/>
      <c r="E262" s="152" t="s">
        <v>5</v>
      </c>
      <c r="F262" s="270" t="s">
        <v>781</v>
      </c>
      <c r="G262" s="271"/>
      <c r="H262" s="271"/>
      <c r="I262" s="271"/>
      <c r="J262" s="151"/>
      <c r="K262" s="153">
        <v>5.6</v>
      </c>
      <c r="L262" s="151"/>
      <c r="M262" s="151"/>
      <c r="N262" s="151"/>
      <c r="O262" s="151"/>
      <c r="P262" s="151"/>
      <c r="Q262" s="151"/>
      <c r="R262" s="154"/>
      <c r="T262" s="155"/>
      <c r="U262" s="151"/>
      <c r="V262" s="151"/>
      <c r="W262" s="151"/>
      <c r="X262" s="151"/>
      <c r="Y262" s="151"/>
      <c r="Z262" s="151"/>
      <c r="AA262" s="156"/>
      <c r="AT262" s="157" t="s">
        <v>137</v>
      </c>
      <c r="AU262" s="157" t="s">
        <v>95</v>
      </c>
      <c r="AV262" s="10" t="s">
        <v>95</v>
      </c>
      <c r="AW262" s="10" t="s">
        <v>32</v>
      </c>
      <c r="AX262" s="10" t="s">
        <v>74</v>
      </c>
      <c r="AY262" s="157" t="s">
        <v>130</v>
      </c>
    </row>
    <row r="263" spans="2:51" s="10" customFormat="1" ht="31.5" customHeight="1">
      <c r="B263" s="150"/>
      <c r="C263" s="151"/>
      <c r="D263" s="151"/>
      <c r="E263" s="152" t="s">
        <v>5</v>
      </c>
      <c r="F263" s="270" t="s">
        <v>782</v>
      </c>
      <c r="G263" s="271"/>
      <c r="H263" s="271"/>
      <c r="I263" s="271"/>
      <c r="J263" s="151"/>
      <c r="K263" s="153">
        <v>6.6</v>
      </c>
      <c r="L263" s="151"/>
      <c r="M263" s="151"/>
      <c r="N263" s="151"/>
      <c r="O263" s="151"/>
      <c r="P263" s="151"/>
      <c r="Q263" s="151"/>
      <c r="R263" s="154"/>
      <c r="T263" s="155"/>
      <c r="U263" s="151"/>
      <c r="V263" s="151"/>
      <c r="W263" s="151"/>
      <c r="X263" s="151"/>
      <c r="Y263" s="151"/>
      <c r="Z263" s="151"/>
      <c r="AA263" s="156"/>
      <c r="AT263" s="157" t="s">
        <v>137</v>
      </c>
      <c r="AU263" s="157" t="s">
        <v>95</v>
      </c>
      <c r="AV263" s="10" t="s">
        <v>95</v>
      </c>
      <c r="AW263" s="10" t="s">
        <v>32</v>
      </c>
      <c r="AX263" s="10" t="s">
        <v>74</v>
      </c>
      <c r="AY263" s="157" t="s">
        <v>130</v>
      </c>
    </row>
    <row r="264" spans="2:51" s="10" customFormat="1" ht="22.5" customHeight="1">
      <c r="B264" s="150"/>
      <c r="C264" s="151"/>
      <c r="D264" s="151"/>
      <c r="E264" s="152" t="s">
        <v>5</v>
      </c>
      <c r="F264" s="270" t="s">
        <v>777</v>
      </c>
      <c r="G264" s="271"/>
      <c r="H264" s="271"/>
      <c r="I264" s="271"/>
      <c r="J264" s="151"/>
      <c r="K264" s="153">
        <v>0</v>
      </c>
      <c r="L264" s="151"/>
      <c r="M264" s="151"/>
      <c r="N264" s="151"/>
      <c r="O264" s="151"/>
      <c r="P264" s="151"/>
      <c r="Q264" s="151"/>
      <c r="R264" s="154"/>
      <c r="T264" s="155"/>
      <c r="U264" s="151"/>
      <c r="V264" s="151"/>
      <c r="W264" s="151"/>
      <c r="X264" s="151"/>
      <c r="Y264" s="151"/>
      <c r="Z264" s="151"/>
      <c r="AA264" s="156"/>
      <c r="AT264" s="157" t="s">
        <v>137</v>
      </c>
      <c r="AU264" s="157" t="s">
        <v>95</v>
      </c>
      <c r="AV264" s="10" t="s">
        <v>95</v>
      </c>
      <c r="AW264" s="10" t="s">
        <v>32</v>
      </c>
      <c r="AX264" s="10" t="s">
        <v>74</v>
      </c>
      <c r="AY264" s="157" t="s">
        <v>130</v>
      </c>
    </row>
    <row r="265" spans="2:51" s="10" customFormat="1" ht="22.5" customHeight="1">
      <c r="B265" s="150"/>
      <c r="C265" s="151"/>
      <c r="D265" s="151"/>
      <c r="E265" s="152" t="s">
        <v>5</v>
      </c>
      <c r="F265" s="270" t="s">
        <v>777</v>
      </c>
      <c r="G265" s="271"/>
      <c r="H265" s="271"/>
      <c r="I265" s="271"/>
      <c r="J265" s="151"/>
      <c r="K265" s="153">
        <v>0</v>
      </c>
      <c r="L265" s="151"/>
      <c r="M265" s="151"/>
      <c r="N265" s="151"/>
      <c r="O265" s="151"/>
      <c r="P265" s="151"/>
      <c r="Q265" s="151"/>
      <c r="R265" s="154"/>
      <c r="T265" s="155"/>
      <c r="U265" s="151"/>
      <c r="V265" s="151"/>
      <c r="W265" s="151"/>
      <c r="X265" s="151"/>
      <c r="Y265" s="151"/>
      <c r="Z265" s="151"/>
      <c r="AA265" s="156"/>
      <c r="AT265" s="157" t="s">
        <v>137</v>
      </c>
      <c r="AU265" s="157" t="s">
        <v>95</v>
      </c>
      <c r="AV265" s="10" t="s">
        <v>95</v>
      </c>
      <c r="AW265" s="10" t="s">
        <v>32</v>
      </c>
      <c r="AX265" s="10" t="s">
        <v>74</v>
      </c>
      <c r="AY265" s="157" t="s">
        <v>130</v>
      </c>
    </row>
    <row r="266" spans="2:51" s="10" customFormat="1" ht="22.5" customHeight="1">
      <c r="B266" s="150"/>
      <c r="C266" s="151"/>
      <c r="D266" s="151"/>
      <c r="E266" s="152" t="s">
        <v>5</v>
      </c>
      <c r="F266" s="270" t="s">
        <v>5</v>
      </c>
      <c r="G266" s="271"/>
      <c r="H266" s="271"/>
      <c r="I266" s="271"/>
      <c r="J266" s="151"/>
      <c r="K266" s="153">
        <v>0</v>
      </c>
      <c r="L266" s="151"/>
      <c r="M266" s="151"/>
      <c r="N266" s="151"/>
      <c r="O266" s="151"/>
      <c r="P266" s="151"/>
      <c r="Q266" s="151"/>
      <c r="R266" s="154"/>
      <c r="T266" s="155"/>
      <c r="U266" s="151"/>
      <c r="V266" s="151"/>
      <c r="W266" s="151"/>
      <c r="X266" s="151"/>
      <c r="Y266" s="151"/>
      <c r="Z266" s="151"/>
      <c r="AA266" s="156"/>
      <c r="AT266" s="157" t="s">
        <v>137</v>
      </c>
      <c r="AU266" s="157" t="s">
        <v>95</v>
      </c>
      <c r="AV266" s="10" t="s">
        <v>95</v>
      </c>
      <c r="AW266" s="10" t="s">
        <v>6</v>
      </c>
      <c r="AX266" s="10" t="s">
        <v>74</v>
      </c>
      <c r="AY266" s="157" t="s">
        <v>130</v>
      </c>
    </row>
    <row r="267" spans="2:51" s="10" customFormat="1" ht="22.5" customHeight="1">
      <c r="B267" s="150"/>
      <c r="C267" s="151"/>
      <c r="D267" s="151"/>
      <c r="E267" s="152" t="s">
        <v>5</v>
      </c>
      <c r="F267" s="270" t="s">
        <v>777</v>
      </c>
      <c r="G267" s="271"/>
      <c r="H267" s="271"/>
      <c r="I267" s="271"/>
      <c r="J267" s="151"/>
      <c r="K267" s="153">
        <v>0</v>
      </c>
      <c r="L267" s="151"/>
      <c r="M267" s="151"/>
      <c r="N267" s="151"/>
      <c r="O267" s="151"/>
      <c r="P267" s="151"/>
      <c r="Q267" s="151"/>
      <c r="R267" s="154"/>
      <c r="T267" s="155"/>
      <c r="U267" s="151"/>
      <c r="V267" s="151"/>
      <c r="W267" s="151"/>
      <c r="X267" s="151"/>
      <c r="Y267" s="151"/>
      <c r="Z267" s="151"/>
      <c r="AA267" s="156"/>
      <c r="AT267" s="157" t="s">
        <v>137</v>
      </c>
      <c r="AU267" s="157" t="s">
        <v>95</v>
      </c>
      <c r="AV267" s="10" t="s">
        <v>95</v>
      </c>
      <c r="AW267" s="10" t="s">
        <v>32</v>
      </c>
      <c r="AX267" s="10" t="s">
        <v>74</v>
      </c>
      <c r="AY267" s="157" t="s">
        <v>130</v>
      </c>
    </row>
    <row r="268" spans="2:51" s="10" customFormat="1" ht="31.5" customHeight="1">
      <c r="B268" s="150"/>
      <c r="C268" s="151"/>
      <c r="D268" s="151"/>
      <c r="E268" s="152" t="s">
        <v>5</v>
      </c>
      <c r="F268" s="270" t="s">
        <v>783</v>
      </c>
      <c r="G268" s="271"/>
      <c r="H268" s="271"/>
      <c r="I268" s="271"/>
      <c r="J268" s="151"/>
      <c r="K268" s="153">
        <v>1.5</v>
      </c>
      <c r="L268" s="151"/>
      <c r="M268" s="151"/>
      <c r="N268" s="151"/>
      <c r="O268" s="151"/>
      <c r="P268" s="151"/>
      <c r="Q268" s="151"/>
      <c r="R268" s="154"/>
      <c r="T268" s="155"/>
      <c r="U268" s="151"/>
      <c r="V268" s="151"/>
      <c r="W268" s="151"/>
      <c r="X268" s="151"/>
      <c r="Y268" s="151"/>
      <c r="Z268" s="151"/>
      <c r="AA268" s="156"/>
      <c r="AT268" s="157" t="s">
        <v>137</v>
      </c>
      <c r="AU268" s="157" t="s">
        <v>95</v>
      </c>
      <c r="AV268" s="10" t="s">
        <v>95</v>
      </c>
      <c r="AW268" s="10" t="s">
        <v>32</v>
      </c>
      <c r="AX268" s="10" t="s">
        <v>74</v>
      </c>
      <c r="AY268" s="157" t="s">
        <v>130</v>
      </c>
    </row>
    <row r="269" spans="2:51" s="10" customFormat="1" ht="22.5" customHeight="1">
      <c r="B269" s="150"/>
      <c r="C269" s="151"/>
      <c r="D269" s="151"/>
      <c r="E269" s="152" t="s">
        <v>5</v>
      </c>
      <c r="F269" s="270" t="s">
        <v>784</v>
      </c>
      <c r="G269" s="271"/>
      <c r="H269" s="271"/>
      <c r="I269" s="271"/>
      <c r="J269" s="151"/>
      <c r="K269" s="153">
        <v>1.8</v>
      </c>
      <c r="L269" s="151"/>
      <c r="M269" s="151"/>
      <c r="N269" s="151"/>
      <c r="O269" s="151"/>
      <c r="P269" s="151"/>
      <c r="Q269" s="151"/>
      <c r="R269" s="154"/>
      <c r="T269" s="155"/>
      <c r="U269" s="151"/>
      <c r="V269" s="151"/>
      <c r="W269" s="151"/>
      <c r="X269" s="151"/>
      <c r="Y269" s="151"/>
      <c r="Z269" s="151"/>
      <c r="AA269" s="156"/>
      <c r="AT269" s="157" t="s">
        <v>137</v>
      </c>
      <c r="AU269" s="157" t="s">
        <v>95</v>
      </c>
      <c r="AV269" s="10" t="s">
        <v>95</v>
      </c>
      <c r="AW269" s="10" t="s">
        <v>32</v>
      </c>
      <c r="AX269" s="10" t="s">
        <v>74</v>
      </c>
      <c r="AY269" s="157" t="s">
        <v>130</v>
      </c>
    </row>
    <row r="270" spans="2:51" s="10" customFormat="1" ht="22.5" customHeight="1">
      <c r="B270" s="150"/>
      <c r="C270" s="151"/>
      <c r="D270" s="151"/>
      <c r="E270" s="152" t="s">
        <v>5</v>
      </c>
      <c r="F270" s="270" t="s">
        <v>785</v>
      </c>
      <c r="G270" s="271"/>
      <c r="H270" s="271"/>
      <c r="I270" s="271"/>
      <c r="J270" s="151"/>
      <c r="K270" s="153">
        <v>0.3</v>
      </c>
      <c r="L270" s="151"/>
      <c r="M270" s="151"/>
      <c r="N270" s="151"/>
      <c r="O270" s="151"/>
      <c r="P270" s="151"/>
      <c r="Q270" s="151"/>
      <c r="R270" s="154"/>
      <c r="T270" s="155"/>
      <c r="U270" s="151"/>
      <c r="V270" s="151"/>
      <c r="W270" s="151"/>
      <c r="X270" s="151"/>
      <c r="Y270" s="151"/>
      <c r="Z270" s="151"/>
      <c r="AA270" s="156"/>
      <c r="AT270" s="157" t="s">
        <v>137</v>
      </c>
      <c r="AU270" s="157" t="s">
        <v>95</v>
      </c>
      <c r="AV270" s="10" t="s">
        <v>95</v>
      </c>
      <c r="AW270" s="10" t="s">
        <v>32</v>
      </c>
      <c r="AX270" s="10" t="s">
        <v>74</v>
      </c>
      <c r="AY270" s="157" t="s">
        <v>130</v>
      </c>
    </row>
    <row r="271" spans="2:51" s="10" customFormat="1" ht="22.5" customHeight="1">
      <c r="B271" s="150"/>
      <c r="C271" s="151"/>
      <c r="D271" s="151"/>
      <c r="E271" s="152" t="s">
        <v>5</v>
      </c>
      <c r="F271" s="270" t="s">
        <v>777</v>
      </c>
      <c r="G271" s="271"/>
      <c r="H271" s="271"/>
      <c r="I271" s="271"/>
      <c r="J271" s="151"/>
      <c r="K271" s="153">
        <v>0</v>
      </c>
      <c r="L271" s="151"/>
      <c r="M271" s="151"/>
      <c r="N271" s="151"/>
      <c r="O271" s="151"/>
      <c r="P271" s="151"/>
      <c r="Q271" s="151"/>
      <c r="R271" s="154"/>
      <c r="T271" s="155"/>
      <c r="U271" s="151"/>
      <c r="V271" s="151"/>
      <c r="W271" s="151"/>
      <c r="X271" s="151"/>
      <c r="Y271" s="151"/>
      <c r="Z271" s="151"/>
      <c r="AA271" s="156"/>
      <c r="AT271" s="157" t="s">
        <v>137</v>
      </c>
      <c r="AU271" s="157" t="s">
        <v>95</v>
      </c>
      <c r="AV271" s="10" t="s">
        <v>95</v>
      </c>
      <c r="AW271" s="10" t="s">
        <v>32</v>
      </c>
      <c r="AX271" s="10" t="s">
        <v>74</v>
      </c>
      <c r="AY271" s="157" t="s">
        <v>130</v>
      </c>
    </row>
    <row r="272" spans="2:51" s="11" customFormat="1" ht="22.5" customHeight="1">
      <c r="B272" s="158"/>
      <c r="C272" s="159"/>
      <c r="D272" s="159"/>
      <c r="E272" s="160" t="s">
        <v>5</v>
      </c>
      <c r="F272" s="291" t="s">
        <v>141</v>
      </c>
      <c r="G272" s="275"/>
      <c r="H272" s="275"/>
      <c r="I272" s="275"/>
      <c r="J272" s="159"/>
      <c r="K272" s="161">
        <v>33.6</v>
      </c>
      <c r="L272" s="159"/>
      <c r="M272" s="159"/>
      <c r="N272" s="159"/>
      <c r="O272" s="159"/>
      <c r="P272" s="159"/>
      <c r="Q272" s="159"/>
      <c r="R272" s="162"/>
      <c r="T272" s="163"/>
      <c r="U272" s="159"/>
      <c r="V272" s="159"/>
      <c r="W272" s="159"/>
      <c r="X272" s="159"/>
      <c r="Y272" s="159"/>
      <c r="Z272" s="159"/>
      <c r="AA272" s="164"/>
      <c r="AT272" s="165" t="s">
        <v>137</v>
      </c>
      <c r="AU272" s="165" t="s">
        <v>95</v>
      </c>
      <c r="AV272" s="11" t="s">
        <v>135</v>
      </c>
      <c r="AW272" s="11" t="s">
        <v>32</v>
      </c>
      <c r="AX272" s="11" t="s">
        <v>80</v>
      </c>
      <c r="AY272" s="165" t="s">
        <v>130</v>
      </c>
    </row>
    <row r="273" spans="2:65" s="1" customFormat="1" ht="31.5" customHeight="1">
      <c r="B273" s="140"/>
      <c r="C273" s="141" t="s">
        <v>420</v>
      </c>
      <c r="D273" s="141" t="s">
        <v>131</v>
      </c>
      <c r="E273" s="142" t="s">
        <v>786</v>
      </c>
      <c r="F273" s="260" t="s">
        <v>787</v>
      </c>
      <c r="G273" s="260"/>
      <c r="H273" s="260"/>
      <c r="I273" s="260"/>
      <c r="J273" s="143" t="s">
        <v>144</v>
      </c>
      <c r="K273" s="144">
        <v>66.900000000000006</v>
      </c>
      <c r="L273" s="261">
        <v>0</v>
      </c>
      <c r="M273" s="261"/>
      <c r="N273" s="280">
        <f>ROUND(L273*K273,2)</f>
        <v>0</v>
      </c>
      <c r="O273" s="280"/>
      <c r="P273" s="280"/>
      <c r="Q273" s="280"/>
      <c r="R273" s="145"/>
      <c r="T273" s="146" t="s">
        <v>5</v>
      </c>
      <c r="U273" s="43" t="s">
        <v>39</v>
      </c>
      <c r="V273" s="147">
        <v>0</v>
      </c>
      <c r="W273" s="147">
        <f>V273*K273</f>
        <v>0</v>
      </c>
      <c r="X273" s="147">
        <v>0</v>
      </c>
      <c r="Y273" s="147">
        <f>X273*K273</f>
        <v>0</v>
      </c>
      <c r="Z273" s="147">
        <v>0</v>
      </c>
      <c r="AA273" s="148">
        <f>Z273*K273</f>
        <v>0</v>
      </c>
      <c r="AR273" s="20" t="s">
        <v>135</v>
      </c>
      <c r="AT273" s="20" t="s">
        <v>131</v>
      </c>
      <c r="AU273" s="20" t="s">
        <v>95</v>
      </c>
      <c r="AY273" s="20" t="s">
        <v>130</v>
      </c>
      <c r="BE273" s="149">
        <f>IF(U273="základní",N273,0)</f>
        <v>0</v>
      </c>
      <c r="BF273" s="149">
        <f>IF(U273="snížená",N273,0)</f>
        <v>0</v>
      </c>
      <c r="BG273" s="149">
        <f>IF(U273="zákl. přenesená",N273,0)</f>
        <v>0</v>
      </c>
      <c r="BH273" s="149">
        <f>IF(U273="sníž. přenesená",N273,0)</f>
        <v>0</v>
      </c>
      <c r="BI273" s="149">
        <f>IF(U273="nulová",N273,0)</f>
        <v>0</v>
      </c>
      <c r="BJ273" s="20" t="s">
        <v>80</v>
      </c>
      <c r="BK273" s="149">
        <f>ROUND(L273*K273,2)</f>
        <v>0</v>
      </c>
      <c r="BL273" s="20" t="s">
        <v>135</v>
      </c>
      <c r="BM273" s="20" t="s">
        <v>262</v>
      </c>
    </row>
    <row r="274" spans="2:65" s="1" customFormat="1" ht="90" customHeight="1">
      <c r="B274" s="34"/>
      <c r="C274" s="35"/>
      <c r="D274" s="35"/>
      <c r="E274" s="35"/>
      <c r="F274" s="283" t="s">
        <v>776</v>
      </c>
      <c r="G274" s="284"/>
      <c r="H274" s="284"/>
      <c r="I274" s="284"/>
      <c r="J274" s="35"/>
      <c r="K274" s="35"/>
      <c r="L274" s="35"/>
      <c r="M274" s="35"/>
      <c r="N274" s="35"/>
      <c r="O274" s="35"/>
      <c r="P274" s="35"/>
      <c r="Q274" s="35"/>
      <c r="R274" s="36"/>
      <c r="T274" s="173"/>
      <c r="U274" s="35"/>
      <c r="V274" s="35"/>
      <c r="W274" s="35"/>
      <c r="X274" s="35"/>
      <c r="Y274" s="35"/>
      <c r="Z274" s="35"/>
      <c r="AA274" s="73"/>
      <c r="AT274" s="20" t="s">
        <v>481</v>
      </c>
      <c r="AU274" s="20" t="s">
        <v>95</v>
      </c>
    </row>
    <row r="275" spans="2:65" s="10" customFormat="1" ht="22.5" customHeight="1">
      <c r="B275" s="150"/>
      <c r="C275" s="151"/>
      <c r="D275" s="151"/>
      <c r="E275" s="152" t="s">
        <v>5</v>
      </c>
      <c r="F275" s="270" t="s">
        <v>788</v>
      </c>
      <c r="G275" s="271"/>
      <c r="H275" s="271"/>
      <c r="I275" s="271"/>
      <c r="J275" s="151"/>
      <c r="K275" s="153">
        <v>0.6</v>
      </c>
      <c r="L275" s="151"/>
      <c r="M275" s="151"/>
      <c r="N275" s="151"/>
      <c r="O275" s="151"/>
      <c r="P275" s="151"/>
      <c r="Q275" s="151"/>
      <c r="R275" s="154"/>
      <c r="T275" s="155"/>
      <c r="U275" s="151"/>
      <c r="V275" s="151"/>
      <c r="W275" s="151"/>
      <c r="X275" s="151"/>
      <c r="Y275" s="151"/>
      <c r="Z275" s="151"/>
      <c r="AA275" s="156"/>
      <c r="AT275" s="157" t="s">
        <v>137</v>
      </c>
      <c r="AU275" s="157" t="s">
        <v>95</v>
      </c>
      <c r="AV275" s="10" t="s">
        <v>95</v>
      </c>
      <c r="AW275" s="10" t="s">
        <v>32</v>
      </c>
      <c r="AX275" s="10" t="s">
        <v>74</v>
      </c>
      <c r="AY275" s="157" t="s">
        <v>130</v>
      </c>
    </row>
    <row r="276" spans="2:65" s="10" customFormat="1" ht="31.5" customHeight="1">
      <c r="B276" s="150"/>
      <c r="C276" s="151"/>
      <c r="D276" s="151"/>
      <c r="E276" s="152" t="s">
        <v>5</v>
      </c>
      <c r="F276" s="270" t="s">
        <v>789</v>
      </c>
      <c r="G276" s="271"/>
      <c r="H276" s="271"/>
      <c r="I276" s="271"/>
      <c r="J276" s="151"/>
      <c r="K276" s="153">
        <v>1.5</v>
      </c>
      <c r="L276" s="151"/>
      <c r="M276" s="151"/>
      <c r="N276" s="151"/>
      <c r="O276" s="151"/>
      <c r="P276" s="151"/>
      <c r="Q276" s="151"/>
      <c r="R276" s="154"/>
      <c r="T276" s="155"/>
      <c r="U276" s="151"/>
      <c r="V276" s="151"/>
      <c r="W276" s="151"/>
      <c r="X276" s="151"/>
      <c r="Y276" s="151"/>
      <c r="Z276" s="151"/>
      <c r="AA276" s="156"/>
      <c r="AT276" s="157" t="s">
        <v>137</v>
      </c>
      <c r="AU276" s="157" t="s">
        <v>95</v>
      </c>
      <c r="AV276" s="10" t="s">
        <v>95</v>
      </c>
      <c r="AW276" s="10" t="s">
        <v>32</v>
      </c>
      <c r="AX276" s="10" t="s">
        <v>74</v>
      </c>
      <c r="AY276" s="157" t="s">
        <v>130</v>
      </c>
    </row>
    <row r="277" spans="2:65" s="10" customFormat="1" ht="31.5" customHeight="1">
      <c r="B277" s="150"/>
      <c r="C277" s="151"/>
      <c r="D277" s="151"/>
      <c r="E277" s="152" t="s">
        <v>5</v>
      </c>
      <c r="F277" s="270" t="s">
        <v>790</v>
      </c>
      <c r="G277" s="271"/>
      <c r="H277" s="271"/>
      <c r="I277" s="271"/>
      <c r="J277" s="151"/>
      <c r="K277" s="153">
        <v>10.199999999999999</v>
      </c>
      <c r="L277" s="151"/>
      <c r="M277" s="151"/>
      <c r="N277" s="151"/>
      <c r="O277" s="151"/>
      <c r="P277" s="151"/>
      <c r="Q277" s="151"/>
      <c r="R277" s="154"/>
      <c r="T277" s="155"/>
      <c r="U277" s="151"/>
      <c r="V277" s="151"/>
      <c r="W277" s="151"/>
      <c r="X277" s="151"/>
      <c r="Y277" s="151"/>
      <c r="Z277" s="151"/>
      <c r="AA277" s="156"/>
      <c r="AT277" s="157" t="s">
        <v>137</v>
      </c>
      <c r="AU277" s="157" t="s">
        <v>95</v>
      </c>
      <c r="AV277" s="10" t="s">
        <v>95</v>
      </c>
      <c r="AW277" s="10" t="s">
        <v>32</v>
      </c>
      <c r="AX277" s="10" t="s">
        <v>74</v>
      </c>
      <c r="AY277" s="157" t="s">
        <v>130</v>
      </c>
    </row>
    <row r="278" spans="2:65" s="10" customFormat="1" ht="22.5" customHeight="1">
      <c r="B278" s="150"/>
      <c r="C278" s="151"/>
      <c r="D278" s="151"/>
      <c r="E278" s="152" t="s">
        <v>5</v>
      </c>
      <c r="F278" s="270" t="s">
        <v>791</v>
      </c>
      <c r="G278" s="271"/>
      <c r="H278" s="271"/>
      <c r="I278" s="271"/>
      <c r="J278" s="151"/>
      <c r="K278" s="153">
        <v>0</v>
      </c>
      <c r="L278" s="151"/>
      <c r="M278" s="151"/>
      <c r="N278" s="151"/>
      <c r="O278" s="151"/>
      <c r="P278" s="151"/>
      <c r="Q278" s="151"/>
      <c r="R278" s="154"/>
      <c r="T278" s="155"/>
      <c r="U278" s="151"/>
      <c r="V278" s="151"/>
      <c r="W278" s="151"/>
      <c r="X278" s="151"/>
      <c r="Y278" s="151"/>
      <c r="Z278" s="151"/>
      <c r="AA278" s="156"/>
      <c r="AT278" s="157" t="s">
        <v>137</v>
      </c>
      <c r="AU278" s="157" t="s">
        <v>95</v>
      </c>
      <c r="AV278" s="10" t="s">
        <v>95</v>
      </c>
      <c r="AW278" s="10" t="s">
        <v>32</v>
      </c>
      <c r="AX278" s="10" t="s">
        <v>74</v>
      </c>
      <c r="AY278" s="157" t="s">
        <v>130</v>
      </c>
    </row>
    <row r="279" spans="2:65" s="10" customFormat="1" ht="22.5" customHeight="1">
      <c r="B279" s="150"/>
      <c r="C279" s="151"/>
      <c r="D279" s="151"/>
      <c r="E279" s="152" t="s">
        <v>5</v>
      </c>
      <c r="F279" s="270" t="s">
        <v>720</v>
      </c>
      <c r="G279" s="271"/>
      <c r="H279" s="271"/>
      <c r="I279" s="271"/>
      <c r="J279" s="151"/>
      <c r="K279" s="153">
        <v>0</v>
      </c>
      <c r="L279" s="151"/>
      <c r="M279" s="151"/>
      <c r="N279" s="151"/>
      <c r="O279" s="151"/>
      <c r="P279" s="151"/>
      <c r="Q279" s="151"/>
      <c r="R279" s="154"/>
      <c r="T279" s="155"/>
      <c r="U279" s="151"/>
      <c r="V279" s="151"/>
      <c r="W279" s="151"/>
      <c r="X279" s="151"/>
      <c r="Y279" s="151"/>
      <c r="Z279" s="151"/>
      <c r="AA279" s="156"/>
      <c r="AT279" s="157" t="s">
        <v>137</v>
      </c>
      <c r="AU279" s="157" t="s">
        <v>95</v>
      </c>
      <c r="AV279" s="10" t="s">
        <v>95</v>
      </c>
      <c r="AW279" s="10" t="s">
        <v>32</v>
      </c>
      <c r="AX279" s="10" t="s">
        <v>74</v>
      </c>
      <c r="AY279" s="157" t="s">
        <v>130</v>
      </c>
    </row>
    <row r="280" spans="2:65" s="10" customFormat="1" ht="22.5" customHeight="1">
      <c r="B280" s="150"/>
      <c r="C280" s="151"/>
      <c r="D280" s="151"/>
      <c r="E280" s="152" t="s">
        <v>5</v>
      </c>
      <c r="F280" s="270" t="s">
        <v>5</v>
      </c>
      <c r="G280" s="271"/>
      <c r="H280" s="271"/>
      <c r="I280" s="271"/>
      <c r="J280" s="151"/>
      <c r="K280" s="153">
        <v>0</v>
      </c>
      <c r="L280" s="151"/>
      <c r="M280" s="151"/>
      <c r="N280" s="151"/>
      <c r="O280" s="151"/>
      <c r="P280" s="151"/>
      <c r="Q280" s="151"/>
      <c r="R280" s="154"/>
      <c r="T280" s="155"/>
      <c r="U280" s="151"/>
      <c r="V280" s="151"/>
      <c r="W280" s="151"/>
      <c r="X280" s="151"/>
      <c r="Y280" s="151"/>
      <c r="Z280" s="151"/>
      <c r="AA280" s="156"/>
      <c r="AT280" s="157" t="s">
        <v>137</v>
      </c>
      <c r="AU280" s="157" t="s">
        <v>95</v>
      </c>
      <c r="AV280" s="10" t="s">
        <v>95</v>
      </c>
      <c r="AW280" s="10" t="s">
        <v>6</v>
      </c>
      <c r="AX280" s="10" t="s">
        <v>74</v>
      </c>
      <c r="AY280" s="157" t="s">
        <v>130</v>
      </c>
    </row>
    <row r="281" spans="2:65" s="10" customFormat="1" ht="22.5" customHeight="1">
      <c r="B281" s="150"/>
      <c r="C281" s="151"/>
      <c r="D281" s="151"/>
      <c r="E281" s="152" t="s">
        <v>5</v>
      </c>
      <c r="F281" s="270" t="s">
        <v>792</v>
      </c>
      <c r="G281" s="271"/>
      <c r="H281" s="271"/>
      <c r="I281" s="271"/>
      <c r="J281" s="151"/>
      <c r="K281" s="153">
        <v>1.2</v>
      </c>
      <c r="L281" s="151"/>
      <c r="M281" s="151"/>
      <c r="N281" s="151"/>
      <c r="O281" s="151"/>
      <c r="P281" s="151"/>
      <c r="Q281" s="151"/>
      <c r="R281" s="154"/>
      <c r="T281" s="155"/>
      <c r="U281" s="151"/>
      <c r="V281" s="151"/>
      <c r="W281" s="151"/>
      <c r="X281" s="151"/>
      <c r="Y281" s="151"/>
      <c r="Z281" s="151"/>
      <c r="AA281" s="156"/>
      <c r="AT281" s="157" t="s">
        <v>137</v>
      </c>
      <c r="AU281" s="157" t="s">
        <v>95</v>
      </c>
      <c r="AV281" s="10" t="s">
        <v>95</v>
      </c>
      <c r="AW281" s="10" t="s">
        <v>32</v>
      </c>
      <c r="AX281" s="10" t="s">
        <v>74</v>
      </c>
      <c r="AY281" s="157" t="s">
        <v>130</v>
      </c>
    </row>
    <row r="282" spans="2:65" s="10" customFormat="1" ht="31.5" customHeight="1">
      <c r="B282" s="150"/>
      <c r="C282" s="151"/>
      <c r="D282" s="151"/>
      <c r="E282" s="152" t="s">
        <v>5</v>
      </c>
      <c r="F282" s="270" t="s">
        <v>793</v>
      </c>
      <c r="G282" s="271"/>
      <c r="H282" s="271"/>
      <c r="I282" s="271"/>
      <c r="J282" s="151"/>
      <c r="K282" s="153">
        <v>19</v>
      </c>
      <c r="L282" s="151"/>
      <c r="M282" s="151"/>
      <c r="N282" s="151"/>
      <c r="O282" s="151"/>
      <c r="P282" s="151"/>
      <c r="Q282" s="151"/>
      <c r="R282" s="154"/>
      <c r="T282" s="155"/>
      <c r="U282" s="151"/>
      <c r="V282" s="151"/>
      <c r="W282" s="151"/>
      <c r="X282" s="151"/>
      <c r="Y282" s="151"/>
      <c r="Z282" s="151"/>
      <c r="AA282" s="156"/>
      <c r="AT282" s="157" t="s">
        <v>137</v>
      </c>
      <c r="AU282" s="157" t="s">
        <v>95</v>
      </c>
      <c r="AV282" s="10" t="s">
        <v>95</v>
      </c>
      <c r="AW282" s="10" t="s">
        <v>32</v>
      </c>
      <c r="AX282" s="10" t="s">
        <v>74</v>
      </c>
      <c r="AY282" s="157" t="s">
        <v>130</v>
      </c>
    </row>
    <row r="283" spans="2:65" s="10" customFormat="1" ht="31.5" customHeight="1">
      <c r="B283" s="150"/>
      <c r="C283" s="151"/>
      <c r="D283" s="151"/>
      <c r="E283" s="152" t="s">
        <v>5</v>
      </c>
      <c r="F283" s="270" t="s">
        <v>794</v>
      </c>
      <c r="G283" s="271"/>
      <c r="H283" s="271"/>
      <c r="I283" s="271"/>
      <c r="J283" s="151"/>
      <c r="K283" s="153">
        <v>10.8</v>
      </c>
      <c r="L283" s="151"/>
      <c r="M283" s="151"/>
      <c r="N283" s="151"/>
      <c r="O283" s="151"/>
      <c r="P283" s="151"/>
      <c r="Q283" s="151"/>
      <c r="R283" s="154"/>
      <c r="T283" s="155"/>
      <c r="U283" s="151"/>
      <c r="V283" s="151"/>
      <c r="W283" s="151"/>
      <c r="X283" s="151"/>
      <c r="Y283" s="151"/>
      <c r="Z283" s="151"/>
      <c r="AA283" s="156"/>
      <c r="AT283" s="157" t="s">
        <v>137</v>
      </c>
      <c r="AU283" s="157" t="s">
        <v>95</v>
      </c>
      <c r="AV283" s="10" t="s">
        <v>95</v>
      </c>
      <c r="AW283" s="10" t="s">
        <v>32</v>
      </c>
      <c r="AX283" s="10" t="s">
        <v>74</v>
      </c>
      <c r="AY283" s="157" t="s">
        <v>130</v>
      </c>
    </row>
    <row r="284" spans="2:65" s="10" customFormat="1" ht="22.5" customHeight="1">
      <c r="B284" s="150"/>
      <c r="C284" s="151"/>
      <c r="D284" s="151"/>
      <c r="E284" s="152" t="s">
        <v>5</v>
      </c>
      <c r="F284" s="270" t="s">
        <v>720</v>
      </c>
      <c r="G284" s="271"/>
      <c r="H284" s="271"/>
      <c r="I284" s="271"/>
      <c r="J284" s="151"/>
      <c r="K284" s="153">
        <v>0</v>
      </c>
      <c r="L284" s="151"/>
      <c r="M284" s="151"/>
      <c r="N284" s="151"/>
      <c r="O284" s="151"/>
      <c r="P284" s="151"/>
      <c r="Q284" s="151"/>
      <c r="R284" s="154"/>
      <c r="T284" s="155"/>
      <c r="U284" s="151"/>
      <c r="V284" s="151"/>
      <c r="W284" s="151"/>
      <c r="X284" s="151"/>
      <c r="Y284" s="151"/>
      <c r="Z284" s="151"/>
      <c r="AA284" s="156"/>
      <c r="AT284" s="157" t="s">
        <v>137</v>
      </c>
      <c r="AU284" s="157" t="s">
        <v>95</v>
      </c>
      <c r="AV284" s="10" t="s">
        <v>95</v>
      </c>
      <c r="AW284" s="10" t="s">
        <v>32</v>
      </c>
      <c r="AX284" s="10" t="s">
        <v>74</v>
      </c>
      <c r="AY284" s="157" t="s">
        <v>130</v>
      </c>
    </row>
    <row r="285" spans="2:65" s="10" customFormat="1" ht="22.5" customHeight="1">
      <c r="B285" s="150"/>
      <c r="C285" s="151"/>
      <c r="D285" s="151"/>
      <c r="E285" s="152" t="s">
        <v>5</v>
      </c>
      <c r="F285" s="270" t="s">
        <v>720</v>
      </c>
      <c r="G285" s="271"/>
      <c r="H285" s="271"/>
      <c r="I285" s="271"/>
      <c r="J285" s="151"/>
      <c r="K285" s="153">
        <v>0</v>
      </c>
      <c r="L285" s="151"/>
      <c r="M285" s="151"/>
      <c r="N285" s="151"/>
      <c r="O285" s="151"/>
      <c r="P285" s="151"/>
      <c r="Q285" s="151"/>
      <c r="R285" s="154"/>
      <c r="T285" s="155"/>
      <c r="U285" s="151"/>
      <c r="V285" s="151"/>
      <c r="W285" s="151"/>
      <c r="X285" s="151"/>
      <c r="Y285" s="151"/>
      <c r="Z285" s="151"/>
      <c r="AA285" s="156"/>
      <c r="AT285" s="157" t="s">
        <v>137</v>
      </c>
      <c r="AU285" s="157" t="s">
        <v>95</v>
      </c>
      <c r="AV285" s="10" t="s">
        <v>95</v>
      </c>
      <c r="AW285" s="10" t="s">
        <v>32</v>
      </c>
      <c r="AX285" s="10" t="s">
        <v>74</v>
      </c>
      <c r="AY285" s="157" t="s">
        <v>130</v>
      </c>
    </row>
    <row r="286" spans="2:65" s="10" customFormat="1" ht="22.5" customHeight="1">
      <c r="B286" s="150"/>
      <c r="C286" s="151"/>
      <c r="D286" s="151"/>
      <c r="E286" s="152" t="s">
        <v>5</v>
      </c>
      <c r="F286" s="270" t="s">
        <v>5</v>
      </c>
      <c r="G286" s="271"/>
      <c r="H286" s="271"/>
      <c r="I286" s="271"/>
      <c r="J286" s="151"/>
      <c r="K286" s="153">
        <v>0</v>
      </c>
      <c r="L286" s="151"/>
      <c r="M286" s="151"/>
      <c r="N286" s="151"/>
      <c r="O286" s="151"/>
      <c r="P286" s="151"/>
      <c r="Q286" s="151"/>
      <c r="R286" s="154"/>
      <c r="T286" s="155"/>
      <c r="U286" s="151"/>
      <c r="V286" s="151"/>
      <c r="W286" s="151"/>
      <c r="X286" s="151"/>
      <c r="Y286" s="151"/>
      <c r="Z286" s="151"/>
      <c r="AA286" s="156"/>
      <c r="AT286" s="157" t="s">
        <v>137</v>
      </c>
      <c r="AU286" s="157" t="s">
        <v>95</v>
      </c>
      <c r="AV286" s="10" t="s">
        <v>95</v>
      </c>
      <c r="AW286" s="10" t="s">
        <v>6</v>
      </c>
      <c r="AX286" s="10" t="s">
        <v>74</v>
      </c>
      <c r="AY286" s="157" t="s">
        <v>130</v>
      </c>
    </row>
    <row r="287" spans="2:65" s="10" customFormat="1" ht="22.5" customHeight="1">
      <c r="B287" s="150"/>
      <c r="C287" s="151"/>
      <c r="D287" s="151"/>
      <c r="E287" s="152" t="s">
        <v>5</v>
      </c>
      <c r="F287" s="270" t="s">
        <v>720</v>
      </c>
      <c r="G287" s="271"/>
      <c r="H287" s="271"/>
      <c r="I287" s="271"/>
      <c r="J287" s="151"/>
      <c r="K287" s="153">
        <v>0</v>
      </c>
      <c r="L287" s="151"/>
      <c r="M287" s="151"/>
      <c r="N287" s="151"/>
      <c r="O287" s="151"/>
      <c r="P287" s="151"/>
      <c r="Q287" s="151"/>
      <c r="R287" s="154"/>
      <c r="T287" s="155"/>
      <c r="U287" s="151"/>
      <c r="V287" s="151"/>
      <c r="W287" s="151"/>
      <c r="X287" s="151"/>
      <c r="Y287" s="151"/>
      <c r="Z287" s="151"/>
      <c r="AA287" s="156"/>
      <c r="AT287" s="157" t="s">
        <v>137</v>
      </c>
      <c r="AU287" s="157" t="s">
        <v>95</v>
      </c>
      <c r="AV287" s="10" t="s">
        <v>95</v>
      </c>
      <c r="AW287" s="10" t="s">
        <v>32</v>
      </c>
      <c r="AX287" s="10" t="s">
        <v>74</v>
      </c>
      <c r="AY287" s="157" t="s">
        <v>130</v>
      </c>
    </row>
    <row r="288" spans="2:65" s="10" customFormat="1" ht="44.25" customHeight="1">
      <c r="B288" s="150"/>
      <c r="C288" s="151"/>
      <c r="D288" s="151"/>
      <c r="E288" s="152" t="s">
        <v>5</v>
      </c>
      <c r="F288" s="270" t="s">
        <v>795</v>
      </c>
      <c r="G288" s="271"/>
      <c r="H288" s="271"/>
      <c r="I288" s="271"/>
      <c r="J288" s="151"/>
      <c r="K288" s="153">
        <v>11.6</v>
      </c>
      <c r="L288" s="151"/>
      <c r="M288" s="151"/>
      <c r="N288" s="151"/>
      <c r="O288" s="151"/>
      <c r="P288" s="151"/>
      <c r="Q288" s="151"/>
      <c r="R288" s="154"/>
      <c r="T288" s="155"/>
      <c r="U288" s="151"/>
      <c r="V288" s="151"/>
      <c r="W288" s="151"/>
      <c r="X288" s="151"/>
      <c r="Y288" s="151"/>
      <c r="Z288" s="151"/>
      <c r="AA288" s="156"/>
      <c r="AT288" s="157" t="s">
        <v>137</v>
      </c>
      <c r="AU288" s="157" t="s">
        <v>95</v>
      </c>
      <c r="AV288" s="10" t="s">
        <v>95</v>
      </c>
      <c r="AW288" s="10" t="s">
        <v>32</v>
      </c>
      <c r="AX288" s="10" t="s">
        <v>74</v>
      </c>
      <c r="AY288" s="157" t="s">
        <v>130</v>
      </c>
    </row>
    <row r="289" spans="2:65" s="10" customFormat="1" ht="31.5" customHeight="1">
      <c r="B289" s="150"/>
      <c r="C289" s="151"/>
      <c r="D289" s="151"/>
      <c r="E289" s="152" t="s">
        <v>5</v>
      </c>
      <c r="F289" s="270" t="s">
        <v>796</v>
      </c>
      <c r="G289" s="271"/>
      <c r="H289" s="271"/>
      <c r="I289" s="271"/>
      <c r="J289" s="151"/>
      <c r="K289" s="153">
        <v>7.5</v>
      </c>
      <c r="L289" s="151"/>
      <c r="M289" s="151"/>
      <c r="N289" s="151"/>
      <c r="O289" s="151"/>
      <c r="P289" s="151"/>
      <c r="Q289" s="151"/>
      <c r="R289" s="154"/>
      <c r="T289" s="155"/>
      <c r="U289" s="151"/>
      <c r="V289" s="151"/>
      <c r="W289" s="151"/>
      <c r="X289" s="151"/>
      <c r="Y289" s="151"/>
      <c r="Z289" s="151"/>
      <c r="AA289" s="156"/>
      <c r="AT289" s="157" t="s">
        <v>137</v>
      </c>
      <c r="AU289" s="157" t="s">
        <v>95</v>
      </c>
      <c r="AV289" s="10" t="s">
        <v>95</v>
      </c>
      <c r="AW289" s="10" t="s">
        <v>32</v>
      </c>
      <c r="AX289" s="10" t="s">
        <v>74</v>
      </c>
      <c r="AY289" s="157" t="s">
        <v>130</v>
      </c>
    </row>
    <row r="290" spans="2:65" s="10" customFormat="1" ht="31.5" customHeight="1">
      <c r="B290" s="150"/>
      <c r="C290" s="151"/>
      <c r="D290" s="151"/>
      <c r="E290" s="152" t="s">
        <v>5</v>
      </c>
      <c r="F290" s="270" t="s">
        <v>797</v>
      </c>
      <c r="G290" s="271"/>
      <c r="H290" s="271"/>
      <c r="I290" s="271"/>
      <c r="J290" s="151"/>
      <c r="K290" s="153">
        <v>4.5</v>
      </c>
      <c r="L290" s="151"/>
      <c r="M290" s="151"/>
      <c r="N290" s="151"/>
      <c r="O290" s="151"/>
      <c r="P290" s="151"/>
      <c r="Q290" s="151"/>
      <c r="R290" s="154"/>
      <c r="T290" s="155"/>
      <c r="U290" s="151"/>
      <c r="V290" s="151"/>
      <c r="W290" s="151"/>
      <c r="X290" s="151"/>
      <c r="Y290" s="151"/>
      <c r="Z290" s="151"/>
      <c r="AA290" s="156"/>
      <c r="AT290" s="157" t="s">
        <v>137</v>
      </c>
      <c r="AU290" s="157" t="s">
        <v>95</v>
      </c>
      <c r="AV290" s="10" t="s">
        <v>95</v>
      </c>
      <c r="AW290" s="10" t="s">
        <v>32</v>
      </c>
      <c r="AX290" s="10" t="s">
        <v>74</v>
      </c>
      <c r="AY290" s="157" t="s">
        <v>130</v>
      </c>
    </row>
    <row r="291" spans="2:65" s="10" customFormat="1" ht="22.5" customHeight="1">
      <c r="B291" s="150"/>
      <c r="C291" s="151"/>
      <c r="D291" s="151"/>
      <c r="E291" s="152" t="s">
        <v>5</v>
      </c>
      <c r="F291" s="270" t="s">
        <v>720</v>
      </c>
      <c r="G291" s="271"/>
      <c r="H291" s="271"/>
      <c r="I291" s="271"/>
      <c r="J291" s="151"/>
      <c r="K291" s="153">
        <v>0</v>
      </c>
      <c r="L291" s="151"/>
      <c r="M291" s="151"/>
      <c r="N291" s="151"/>
      <c r="O291" s="151"/>
      <c r="P291" s="151"/>
      <c r="Q291" s="151"/>
      <c r="R291" s="154"/>
      <c r="T291" s="155"/>
      <c r="U291" s="151"/>
      <c r="V291" s="151"/>
      <c r="W291" s="151"/>
      <c r="X291" s="151"/>
      <c r="Y291" s="151"/>
      <c r="Z291" s="151"/>
      <c r="AA291" s="156"/>
      <c r="AT291" s="157" t="s">
        <v>137</v>
      </c>
      <c r="AU291" s="157" t="s">
        <v>95</v>
      </c>
      <c r="AV291" s="10" t="s">
        <v>95</v>
      </c>
      <c r="AW291" s="10" t="s">
        <v>32</v>
      </c>
      <c r="AX291" s="10" t="s">
        <v>74</v>
      </c>
      <c r="AY291" s="157" t="s">
        <v>130</v>
      </c>
    </row>
    <row r="292" spans="2:65" s="11" customFormat="1" ht="22.5" customHeight="1">
      <c r="B292" s="158"/>
      <c r="C292" s="159"/>
      <c r="D292" s="159"/>
      <c r="E292" s="160" t="s">
        <v>5</v>
      </c>
      <c r="F292" s="291" t="s">
        <v>141</v>
      </c>
      <c r="G292" s="275"/>
      <c r="H292" s="275"/>
      <c r="I292" s="275"/>
      <c r="J292" s="159"/>
      <c r="K292" s="161">
        <v>66.900000000000006</v>
      </c>
      <c r="L292" s="159"/>
      <c r="M292" s="159"/>
      <c r="N292" s="159"/>
      <c r="O292" s="159"/>
      <c r="P292" s="159"/>
      <c r="Q292" s="159"/>
      <c r="R292" s="162"/>
      <c r="T292" s="163"/>
      <c r="U292" s="159"/>
      <c r="V292" s="159"/>
      <c r="W292" s="159"/>
      <c r="X292" s="159"/>
      <c r="Y292" s="159"/>
      <c r="Z292" s="159"/>
      <c r="AA292" s="164"/>
      <c r="AT292" s="165" t="s">
        <v>137</v>
      </c>
      <c r="AU292" s="165" t="s">
        <v>95</v>
      </c>
      <c r="AV292" s="11" t="s">
        <v>135</v>
      </c>
      <c r="AW292" s="11" t="s">
        <v>32</v>
      </c>
      <c r="AX292" s="11" t="s">
        <v>80</v>
      </c>
      <c r="AY292" s="165" t="s">
        <v>130</v>
      </c>
    </row>
    <row r="293" spans="2:65" s="1" customFormat="1" ht="31.5" customHeight="1">
      <c r="B293" s="140"/>
      <c r="C293" s="141" t="s">
        <v>798</v>
      </c>
      <c r="D293" s="141" t="s">
        <v>131</v>
      </c>
      <c r="E293" s="142" t="s">
        <v>799</v>
      </c>
      <c r="F293" s="260" t="s">
        <v>800</v>
      </c>
      <c r="G293" s="260"/>
      <c r="H293" s="260"/>
      <c r="I293" s="260"/>
      <c r="J293" s="143" t="s">
        <v>144</v>
      </c>
      <c r="K293" s="144">
        <v>0.6</v>
      </c>
      <c r="L293" s="261">
        <v>0</v>
      </c>
      <c r="M293" s="261"/>
      <c r="N293" s="280">
        <f>ROUND(L293*K293,2)</f>
        <v>0</v>
      </c>
      <c r="O293" s="280"/>
      <c r="P293" s="280"/>
      <c r="Q293" s="280"/>
      <c r="R293" s="145"/>
      <c r="T293" s="146" t="s">
        <v>5</v>
      </c>
      <c r="U293" s="43" t="s">
        <v>39</v>
      </c>
      <c r="V293" s="147">
        <v>0</v>
      </c>
      <c r="W293" s="147">
        <f>V293*K293</f>
        <v>0</v>
      </c>
      <c r="X293" s="147">
        <v>0</v>
      </c>
      <c r="Y293" s="147">
        <f>X293*K293</f>
        <v>0</v>
      </c>
      <c r="Z293" s="147">
        <v>0</v>
      </c>
      <c r="AA293" s="148">
        <f>Z293*K293</f>
        <v>0</v>
      </c>
      <c r="AR293" s="20" t="s">
        <v>135</v>
      </c>
      <c r="AT293" s="20" t="s">
        <v>131</v>
      </c>
      <c r="AU293" s="20" t="s">
        <v>95</v>
      </c>
      <c r="AY293" s="20" t="s">
        <v>130</v>
      </c>
      <c r="BE293" s="149">
        <f>IF(U293="základní",N293,0)</f>
        <v>0</v>
      </c>
      <c r="BF293" s="149">
        <f>IF(U293="snížená",N293,0)</f>
        <v>0</v>
      </c>
      <c r="BG293" s="149">
        <f>IF(U293="zákl. přenesená",N293,0)</f>
        <v>0</v>
      </c>
      <c r="BH293" s="149">
        <f>IF(U293="sníž. přenesená",N293,0)</f>
        <v>0</v>
      </c>
      <c r="BI293" s="149">
        <f>IF(U293="nulová",N293,0)</f>
        <v>0</v>
      </c>
      <c r="BJ293" s="20" t="s">
        <v>80</v>
      </c>
      <c r="BK293" s="149">
        <f>ROUND(L293*K293,2)</f>
        <v>0</v>
      </c>
      <c r="BL293" s="20" t="s">
        <v>135</v>
      </c>
      <c r="BM293" s="20" t="s">
        <v>266</v>
      </c>
    </row>
    <row r="294" spans="2:65" s="1" customFormat="1" ht="90" customHeight="1">
      <c r="B294" s="34"/>
      <c r="C294" s="35"/>
      <c r="D294" s="35"/>
      <c r="E294" s="35"/>
      <c r="F294" s="283" t="s">
        <v>776</v>
      </c>
      <c r="G294" s="284"/>
      <c r="H294" s="284"/>
      <c r="I294" s="284"/>
      <c r="J294" s="35"/>
      <c r="K294" s="35"/>
      <c r="L294" s="35"/>
      <c r="M294" s="35"/>
      <c r="N294" s="35"/>
      <c r="O294" s="35"/>
      <c r="P294" s="35"/>
      <c r="Q294" s="35"/>
      <c r="R294" s="36"/>
      <c r="T294" s="173"/>
      <c r="U294" s="35"/>
      <c r="V294" s="35"/>
      <c r="W294" s="35"/>
      <c r="X294" s="35"/>
      <c r="Y294" s="35"/>
      <c r="Z294" s="35"/>
      <c r="AA294" s="73"/>
      <c r="AT294" s="20" t="s">
        <v>481</v>
      </c>
      <c r="AU294" s="20" t="s">
        <v>95</v>
      </c>
    </row>
    <row r="295" spans="2:65" s="10" customFormat="1" ht="22.5" customHeight="1">
      <c r="B295" s="150"/>
      <c r="C295" s="151"/>
      <c r="D295" s="151"/>
      <c r="E295" s="152" t="s">
        <v>5</v>
      </c>
      <c r="F295" s="270" t="s">
        <v>801</v>
      </c>
      <c r="G295" s="271"/>
      <c r="H295" s="271"/>
      <c r="I295" s="271"/>
      <c r="J295" s="151"/>
      <c r="K295" s="153">
        <v>0</v>
      </c>
      <c r="L295" s="151"/>
      <c r="M295" s="151"/>
      <c r="N295" s="151"/>
      <c r="O295" s="151"/>
      <c r="P295" s="151"/>
      <c r="Q295" s="151"/>
      <c r="R295" s="154"/>
      <c r="T295" s="155"/>
      <c r="U295" s="151"/>
      <c r="V295" s="151"/>
      <c r="W295" s="151"/>
      <c r="X295" s="151"/>
      <c r="Y295" s="151"/>
      <c r="Z295" s="151"/>
      <c r="AA295" s="156"/>
      <c r="AT295" s="157" t="s">
        <v>137</v>
      </c>
      <c r="AU295" s="157" t="s">
        <v>95</v>
      </c>
      <c r="AV295" s="10" t="s">
        <v>95</v>
      </c>
      <c r="AW295" s="10" t="s">
        <v>32</v>
      </c>
      <c r="AX295" s="10" t="s">
        <v>74</v>
      </c>
      <c r="AY295" s="157" t="s">
        <v>130</v>
      </c>
    </row>
    <row r="296" spans="2:65" s="10" customFormat="1" ht="22.5" customHeight="1">
      <c r="B296" s="150"/>
      <c r="C296" s="151"/>
      <c r="D296" s="151"/>
      <c r="E296" s="152" t="s">
        <v>5</v>
      </c>
      <c r="F296" s="270" t="s">
        <v>802</v>
      </c>
      <c r="G296" s="271"/>
      <c r="H296" s="271"/>
      <c r="I296" s="271"/>
      <c r="J296" s="151"/>
      <c r="K296" s="153">
        <v>0.3</v>
      </c>
      <c r="L296" s="151"/>
      <c r="M296" s="151"/>
      <c r="N296" s="151"/>
      <c r="O296" s="151"/>
      <c r="P296" s="151"/>
      <c r="Q296" s="151"/>
      <c r="R296" s="154"/>
      <c r="T296" s="155"/>
      <c r="U296" s="151"/>
      <c r="V296" s="151"/>
      <c r="W296" s="151"/>
      <c r="X296" s="151"/>
      <c r="Y296" s="151"/>
      <c r="Z296" s="151"/>
      <c r="AA296" s="156"/>
      <c r="AT296" s="157" t="s">
        <v>137</v>
      </c>
      <c r="AU296" s="157" t="s">
        <v>95</v>
      </c>
      <c r="AV296" s="10" t="s">
        <v>95</v>
      </c>
      <c r="AW296" s="10" t="s">
        <v>32</v>
      </c>
      <c r="AX296" s="10" t="s">
        <v>74</v>
      </c>
      <c r="AY296" s="157" t="s">
        <v>130</v>
      </c>
    </row>
    <row r="297" spans="2:65" s="10" customFormat="1" ht="22.5" customHeight="1">
      <c r="B297" s="150"/>
      <c r="C297" s="151"/>
      <c r="D297" s="151"/>
      <c r="E297" s="152" t="s">
        <v>5</v>
      </c>
      <c r="F297" s="270" t="s">
        <v>801</v>
      </c>
      <c r="G297" s="271"/>
      <c r="H297" s="271"/>
      <c r="I297" s="271"/>
      <c r="J297" s="151"/>
      <c r="K297" s="153">
        <v>0</v>
      </c>
      <c r="L297" s="151"/>
      <c r="M297" s="151"/>
      <c r="N297" s="151"/>
      <c r="O297" s="151"/>
      <c r="P297" s="151"/>
      <c r="Q297" s="151"/>
      <c r="R297" s="154"/>
      <c r="T297" s="155"/>
      <c r="U297" s="151"/>
      <c r="V297" s="151"/>
      <c r="W297" s="151"/>
      <c r="X297" s="151"/>
      <c r="Y297" s="151"/>
      <c r="Z297" s="151"/>
      <c r="AA297" s="156"/>
      <c r="AT297" s="157" t="s">
        <v>137</v>
      </c>
      <c r="AU297" s="157" t="s">
        <v>95</v>
      </c>
      <c r="AV297" s="10" t="s">
        <v>95</v>
      </c>
      <c r="AW297" s="10" t="s">
        <v>32</v>
      </c>
      <c r="AX297" s="10" t="s">
        <v>74</v>
      </c>
      <c r="AY297" s="157" t="s">
        <v>130</v>
      </c>
    </row>
    <row r="298" spans="2:65" s="10" customFormat="1" ht="22.5" customHeight="1">
      <c r="B298" s="150"/>
      <c r="C298" s="151"/>
      <c r="D298" s="151"/>
      <c r="E298" s="152" t="s">
        <v>5</v>
      </c>
      <c r="F298" s="270" t="s">
        <v>802</v>
      </c>
      <c r="G298" s="271"/>
      <c r="H298" s="271"/>
      <c r="I298" s="271"/>
      <c r="J298" s="151"/>
      <c r="K298" s="153">
        <v>0.3</v>
      </c>
      <c r="L298" s="151"/>
      <c r="M298" s="151"/>
      <c r="N298" s="151"/>
      <c r="O298" s="151"/>
      <c r="P298" s="151"/>
      <c r="Q298" s="151"/>
      <c r="R298" s="154"/>
      <c r="T298" s="155"/>
      <c r="U298" s="151"/>
      <c r="V298" s="151"/>
      <c r="W298" s="151"/>
      <c r="X298" s="151"/>
      <c r="Y298" s="151"/>
      <c r="Z298" s="151"/>
      <c r="AA298" s="156"/>
      <c r="AT298" s="157" t="s">
        <v>137</v>
      </c>
      <c r="AU298" s="157" t="s">
        <v>95</v>
      </c>
      <c r="AV298" s="10" t="s">
        <v>95</v>
      </c>
      <c r="AW298" s="10" t="s">
        <v>32</v>
      </c>
      <c r="AX298" s="10" t="s">
        <v>74</v>
      </c>
      <c r="AY298" s="157" t="s">
        <v>130</v>
      </c>
    </row>
    <row r="299" spans="2:65" s="10" customFormat="1" ht="22.5" customHeight="1">
      <c r="B299" s="150"/>
      <c r="C299" s="151"/>
      <c r="D299" s="151"/>
      <c r="E299" s="152" t="s">
        <v>5</v>
      </c>
      <c r="F299" s="270" t="s">
        <v>801</v>
      </c>
      <c r="G299" s="271"/>
      <c r="H299" s="271"/>
      <c r="I299" s="271"/>
      <c r="J299" s="151"/>
      <c r="K299" s="153">
        <v>0</v>
      </c>
      <c r="L299" s="151"/>
      <c r="M299" s="151"/>
      <c r="N299" s="151"/>
      <c r="O299" s="151"/>
      <c r="P299" s="151"/>
      <c r="Q299" s="151"/>
      <c r="R299" s="154"/>
      <c r="T299" s="155"/>
      <c r="U299" s="151"/>
      <c r="V299" s="151"/>
      <c r="W299" s="151"/>
      <c r="X299" s="151"/>
      <c r="Y299" s="151"/>
      <c r="Z299" s="151"/>
      <c r="AA299" s="156"/>
      <c r="AT299" s="157" t="s">
        <v>137</v>
      </c>
      <c r="AU299" s="157" t="s">
        <v>95</v>
      </c>
      <c r="AV299" s="10" t="s">
        <v>95</v>
      </c>
      <c r="AW299" s="10" t="s">
        <v>32</v>
      </c>
      <c r="AX299" s="10" t="s">
        <v>74</v>
      </c>
      <c r="AY299" s="157" t="s">
        <v>130</v>
      </c>
    </row>
    <row r="300" spans="2:65" s="11" customFormat="1" ht="22.5" customHeight="1">
      <c r="B300" s="158"/>
      <c r="C300" s="159"/>
      <c r="D300" s="159"/>
      <c r="E300" s="160" t="s">
        <v>5</v>
      </c>
      <c r="F300" s="291" t="s">
        <v>141</v>
      </c>
      <c r="G300" s="275"/>
      <c r="H300" s="275"/>
      <c r="I300" s="275"/>
      <c r="J300" s="159"/>
      <c r="K300" s="161">
        <v>0.6</v>
      </c>
      <c r="L300" s="159"/>
      <c r="M300" s="159"/>
      <c r="N300" s="159"/>
      <c r="O300" s="159"/>
      <c r="P300" s="159"/>
      <c r="Q300" s="159"/>
      <c r="R300" s="162"/>
      <c r="T300" s="163"/>
      <c r="U300" s="159"/>
      <c r="V300" s="159"/>
      <c r="W300" s="159"/>
      <c r="X300" s="159"/>
      <c r="Y300" s="159"/>
      <c r="Z300" s="159"/>
      <c r="AA300" s="164"/>
      <c r="AT300" s="165" t="s">
        <v>137</v>
      </c>
      <c r="AU300" s="165" t="s">
        <v>95</v>
      </c>
      <c r="AV300" s="11" t="s">
        <v>135</v>
      </c>
      <c r="AW300" s="11" t="s">
        <v>32</v>
      </c>
      <c r="AX300" s="11" t="s">
        <v>80</v>
      </c>
      <c r="AY300" s="165" t="s">
        <v>130</v>
      </c>
    </row>
    <row r="301" spans="2:65" s="1" customFormat="1" ht="31.5" customHeight="1">
      <c r="B301" s="140"/>
      <c r="C301" s="141" t="s">
        <v>425</v>
      </c>
      <c r="D301" s="141" t="s">
        <v>131</v>
      </c>
      <c r="E301" s="142" t="s">
        <v>803</v>
      </c>
      <c r="F301" s="260" t="s">
        <v>804</v>
      </c>
      <c r="G301" s="260"/>
      <c r="H301" s="260"/>
      <c r="I301" s="260"/>
      <c r="J301" s="143" t="s">
        <v>144</v>
      </c>
      <c r="K301" s="144">
        <v>18</v>
      </c>
      <c r="L301" s="261">
        <v>0</v>
      </c>
      <c r="M301" s="261"/>
      <c r="N301" s="280">
        <f>ROUND(L301*K301,2)</f>
        <v>0</v>
      </c>
      <c r="O301" s="280"/>
      <c r="P301" s="280"/>
      <c r="Q301" s="280"/>
      <c r="R301" s="145"/>
      <c r="T301" s="146" t="s">
        <v>5</v>
      </c>
      <c r="U301" s="43" t="s">
        <v>39</v>
      </c>
      <c r="V301" s="147">
        <v>0</v>
      </c>
      <c r="W301" s="147">
        <f>V301*K301</f>
        <v>0</v>
      </c>
      <c r="X301" s="147">
        <v>0</v>
      </c>
      <c r="Y301" s="147">
        <f>X301*K301</f>
        <v>0</v>
      </c>
      <c r="Z301" s="147">
        <v>0</v>
      </c>
      <c r="AA301" s="148">
        <f>Z301*K301</f>
        <v>0</v>
      </c>
      <c r="AR301" s="20" t="s">
        <v>135</v>
      </c>
      <c r="AT301" s="20" t="s">
        <v>131</v>
      </c>
      <c r="AU301" s="20" t="s">
        <v>95</v>
      </c>
      <c r="AY301" s="20" t="s">
        <v>130</v>
      </c>
      <c r="BE301" s="149">
        <f>IF(U301="základní",N301,0)</f>
        <v>0</v>
      </c>
      <c r="BF301" s="149">
        <f>IF(U301="snížená",N301,0)</f>
        <v>0</v>
      </c>
      <c r="BG301" s="149">
        <f>IF(U301="zákl. přenesená",N301,0)</f>
        <v>0</v>
      </c>
      <c r="BH301" s="149">
        <f>IF(U301="sníž. přenesená",N301,0)</f>
        <v>0</v>
      </c>
      <c r="BI301" s="149">
        <f>IF(U301="nulová",N301,0)</f>
        <v>0</v>
      </c>
      <c r="BJ301" s="20" t="s">
        <v>80</v>
      </c>
      <c r="BK301" s="149">
        <f>ROUND(L301*K301,2)</f>
        <v>0</v>
      </c>
      <c r="BL301" s="20" t="s">
        <v>135</v>
      </c>
      <c r="BM301" s="20" t="s">
        <v>270</v>
      </c>
    </row>
    <row r="302" spans="2:65" s="1" customFormat="1" ht="90" customHeight="1">
      <c r="B302" s="34"/>
      <c r="C302" s="35"/>
      <c r="D302" s="35"/>
      <c r="E302" s="35"/>
      <c r="F302" s="283" t="s">
        <v>776</v>
      </c>
      <c r="G302" s="284"/>
      <c r="H302" s="284"/>
      <c r="I302" s="284"/>
      <c r="J302" s="35"/>
      <c r="K302" s="35"/>
      <c r="L302" s="35"/>
      <c r="M302" s="35"/>
      <c r="N302" s="35"/>
      <c r="O302" s="35"/>
      <c r="P302" s="35"/>
      <c r="Q302" s="35"/>
      <c r="R302" s="36"/>
      <c r="T302" s="173"/>
      <c r="U302" s="35"/>
      <c r="V302" s="35"/>
      <c r="W302" s="35"/>
      <c r="X302" s="35"/>
      <c r="Y302" s="35"/>
      <c r="Z302" s="35"/>
      <c r="AA302" s="73"/>
      <c r="AT302" s="20" t="s">
        <v>481</v>
      </c>
      <c r="AU302" s="20" t="s">
        <v>95</v>
      </c>
    </row>
    <row r="303" spans="2:65" s="10" customFormat="1" ht="22.5" customHeight="1">
      <c r="B303" s="150"/>
      <c r="C303" s="151"/>
      <c r="D303" s="151"/>
      <c r="E303" s="152" t="s">
        <v>5</v>
      </c>
      <c r="F303" s="270" t="s">
        <v>805</v>
      </c>
      <c r="G303" s="271"/>
      <c r="H303" s="271"/>
      <c r="I303" s="271"/>
      <c r="J303" s="151"/>
      <c r="K303" s="153">
        <v>0</v>
      </c>
      <c r="L303" s="151"/>
      <c r="M303" s="151"/>
      <c r="N303" s="151"/>
      <c r="O303" s="151"/>
      <c r="P303" s="151"/>
      <c r="Q303" s="151"/>
      <c r="R303" s="154"/>
      <c r="T303" s="155"/>
      <c r="U303" s="151"/>
      <c r="V303" s="151"/>
      <c r="W303" s="151"/>
      <c r="X303" s="151"/>
      <c r="Y303" s="151"/>
      <c r="Z303" s="151"/>
      <c r="AA303" s="156"/>
      <c r="AT303" s="157" t="s">
        <v>137</v>
      </c>
      <c r="AU303" s="157" t="s">
        <v>95</v>
      </c>
      <c r="AV303" s="10" t="s">
        <v>95</v>
      </c>
      <c r="AW303" s="10" t="s">
        <v>32</v>
      </c>
      <c r="AX303" s="10" t="s">
        <v>74</v>
      </c>
      <c r="AY303" s="157" t="s">
        <v>130</v>
      </c>
    </row>
    <row r="304" spans="2:65" s="10" customFormat="1" ht="31.5" customHeight="1">
      <c r="B304" s="150"/>
      <c r="C304" s="151"/>
      <c r="D304" s="151"/>
      <c r="E304" s="152" t="s">
        <v>5</v>
      </c>
      <c r="F304" s="270" t="s">
        <v>806</v>
      </c>
      <c r="G304" s="271"/>
      <c r="H304" s="271"/>
      <c r="I304" s="271"/>
      <c r="J304" s="151"/>
      <c r="K304" s="153">
        <v>5.3</v>
      </c>
      <c r="L304" s="151"/>
      <c r="M304" s="151"/>
      <c r="N304" s="151"/>
      <c r="O304" s="151"/>
      <c r="P304" s="151"/>
      <c r="Q304" s="151"/>
      <c r="R304" s="154"/>
      <c r="T304" s="155"/>
      <c r="U304" s="151"/>
      <c r="V304" s="151"/>
      <c r="W304" s="151"/>
      <c r="X304" s="151"/>
      <c r="Y304" s="151"/>
      <c r="Z304" s="151"/>
      <c r="AA304" s="156"/>
      <c r="AT304" s="157" t="s">
        <v>137</v>
      </c>
      <c r="AU304" s="157" t="s">
        <v>95</v>
      </c>
      <c r="AV304" s="10" t="s">
        <v>95</v>
      </c>
      <c r="AW304" s="10" t="s">
        <v>32</v>
      </c>
      <c r="AX304" s="10" t="s">
        <v>74</v>
      </c>
      <c r="AY304" s="157" t="s">
        <v>130</v>
      </c>
    </row>
    <row r="305" spans="2:65" s="10" customFormat="1" ht="31.5" customHeight="1">
      <c r="B305" s="150"/>
      <c r="C305" s="151"/>
      <c r="D305" s="151"/>
      <c r="E305" s="152" t="s">
        <v>5</v>
      </c>
      <c r="F305" s="270" t="s">
        <v>807</v>
      </c>
      <c r="G305" s="271"/>
      <c r="H305" s="271"/>
      <c r="I305" s="271"/>
      <c r="J305" s="151"/>
      <c r="K305" s="153">
        <v>8.1999999999999993</v>
      </c>
      <c r="L305" s="151"/>
      <c r="M305" s="151"/>
      <c r="N305" s="151"/>
      <c r="O305" s="151"/>
      <c r="P305" s="151"/>
      <c r="Q305" s="151"/>
      <c r="R305" s="154"/>
      <c r="T305" s="155"/>
      <c r="U305" s="151"/>
      <c r="V305" s="151"/>
      <c r="W305" s="151"/>
      <c r="X305" s="151"/>
      <c r="Y305" s="151"/>
      <c r="Z305" s="151"/>
      <c r="AA305" s="156"/>
      <c r="AT305" s="157" t="s">
        <v>137</v>
      </c>
      <c r="AU305" s="157" t="s">
        <v>95</v>
      </c>
      <c r="AV305" s="10" t="s">
        <v>95</v>
      </c>
      <c r="AW305" s="10" t="s">
        <v>32</v>
      </c>
      <c r="AX305" s="10" t="s">
        <v>74</v>
      </c>
      <c r="AY305" s="157" t="s">
        <v>130</v>
      </c>
    </row>
    <row r="306" spans="2:65" s="10" customFormat="1" ht="31.5" customHeight="1">
      <c r="B306" s="150"/>
      <c r="C306" s="151"/>
      <c r="D306" s="151"/>
      <c r="E306" s="152" t="s">
        <v>5</v>
      </c>
      <c r="F306" s="270" t="s">
        <v>808</v>
      </c>
      <c r="G306" s="271"/>
      <c r="H306" s="271"/>
      <c r="I306" s="271"/>
      <c r="J306" s="151"/>
      <c r="K306" s="153">
        <v>4.5</v>
      </c>
      <c r="L306" s="151"/>
      <c r="M306" s="151"/>
      <c r="N306" s="151"/>
      <c r="O306" s="151"/>
      <c r="P306" s="151"/>
      <c r="Q306" s="151"/>
      <c r="R306" s="154"/>
      <c r="T306" s="155"/>
      <c r="U306" s="151"/>
      <c r="V306" s="151"/>
      <c r="W306" s="151"/>
      <c r="X306" s="151"/>
      <c r="Y306" s="151"/>
      <c r="Z306" s="151"/>
      <c r="AA306" s="156"/>
      <c r="AT306" s="157" t="s">
        <v>137</v>
      </c>
      <c r="AU306" s="157" t="s">
        <v>95</v>
      </c>
      <c r="AV306" s="10" t="s">
        <v>95</v>
      </c>
      <c r="AW306" s="10" t="s">
        <v>32</v>
      </c>
      <c r="AX306" s="10" t="s">
        <v>74</v>
      </c>
      <c r="AY306" s="157" t="s">
        <v>130</v>
      </c>
    </row>
    <row r="307" spans="2:65" s="10" customFormat="1" ht="22.5" customHeight="1">
      <c r="B307" s="150"/>
      <c r="C307" s="151"/>
      <c r="D307" s="151"/>
      <c r="E307" s="152" t="s">
        <v>5</v>
      </c>
      <c r="F307" s="270" t="s">
        <v>805</v>
      </c>
      <c r="G307" s="271"/>
      <c r="H307" s="271"/>
      <c r="I307" s="271"/>
      <c r="J307" s="151"/>
      <c r="K307" s="153">
        <v>0</v>
      </c>
      <c r="L307" s="151"/>
      <c r="M307" s="151"/>
      <c r="N307" s="151"/>
      <c r="O307" s="151"/>
      <c r="P307" s="151"/>
      <c r="Q307" s="151"/>
      <c r="R307" s="154"/>
      <c r="T307" s="155"/>
      <c r="U307" s="151"/>
      <c r="V307" s="151"/>
      <c r="W307" s="151"/>
      <c r="X307" s="151"/>
      <c r="Y307" s="151"/>
      <c r="Z307" s="151"/>
      <c r="AA307" s="156"/>
      <c r="AT307" s="157" t="s">
        <v>137</v>
      </c>
      <c r="AU307" s="157" t="s">
        <v>95</v>
      </c>
      <c r="AV307" s="10" t="s">
        <v>95</v>
      </c>
      <c r="AW307" s="10" t="s">
        <v>32</v>
      </c>
      <c r="AX307" s="10" t="s">
        <v>74</v>
      </c>
      <c r="AY307" s="157" t="s">
        <v>130</v>
      </c>
    </row>
    <row r="308" spans="2:65" s="11" customFormat="1" ht="22.5" customHeight="1">
      <c r="B308" s="158"/>
      <c r="C308" s="159"/>
      <c r="D308" s="159"/>
      <c r="E308" s="160" t="s">
        <v>5</v>
      </c>
      <c r="F308" s="291" t="s">
        <v>141</v>
      </c>
      <c r="G308" s="275"/>
      <c r="H308" s="275"/>
      <c r="I308" s="275"/>
      <c r="J308" s="159"/>
      <c r="K308" s="161">
        <v>18</v>
      </c>
      <c r="L308" s="159"/>
      <c r="M308" s="159"/>
      <c r="N308" s="159"/>
      <c r="O308" s="159"/>
      <c r="P308" s="159"/>
      <c r="Q308" s="159"/>
      <c r="R308" s="162"/>
      <c r="T308" s="163"/>
      <c r="U308" s="159"/>
      <c r="V308" s="159"/>
      <c r="W308" s="159"/>
      <c r="X308" s="159"/>
      <c r="Y308" s="159"/>
      <c r="Z308" s="159"/>
      <c r="AA308" s="164"/>
      <c r="AT308" s="165" t="s">
        <v>137</v>
      </c>
      <c r="AU308" s="165" t="s">
        <v>95</v>
      </c>
      <c r="AV308" s="11" t="s">
        <v>135</v>
      </c>
      <c r="AW308" s="11" t="s">
        <v>32</v>
      </c>
      <c r="AX308" s="11" t="s">
        <v>80</v>
      </c>
      <c r="AY308" s="165" t="s">
        <v>130</v>
      </c>
    </row>
    <row r="309" spans="2:65" s="1" customFormat="1" ht="31.5" customHeight="1">
      <c r="B309" s="140"/>
      <c r="C309" s="141" t="s">
        <v>207</v>
      </c>
      <c r="D309" s="141" t="s">
        <v>131</v>
      </c>
      <c r="E309" s="142" t="s">
        <v>809</v>
      </c>
      <c r="F309" s="260" t="s">
        <v>810</v>
      </c>
      <c r="G309" s="260"/>
      <c r="H309" s="260"/>
      <c r="I309" s="260"/>
      <c r="J309" s="143" t="s">
        <v>144</v>
      </c>
      <c r="K309" s="144">
        <v>22.1</v>
      </c>
      <c r="L309" s="261">
        <v>0</v>
      </c>
      <c r="M309" s="261"/>
      <c r="N309" s="280">
        <f>ROUND(L309*K309,2)</f>
        <v>0</v>
      </c>
      <c r="O309" s="280"/>
      <c r="P309" s="280"/>
      <c r="Q309" s="280"/>
      <c r="R309" s="145"/>
      <c r="T309" s="146" t="s">
        <v>5</v>
      </c>
      <c r="U309" s="43" t="s">
        <v>39</v>
      </c>
      <c r="V309" s="147">
        <v>0</v>
      </c>
      <c r="W309" s="147">
        <f>V309*K309</f>
        <v>0</v>
      </c>
      <c r="X309" s="147">
        <v>0</v>
      </c>
      <c r="Y309" s="147">
        <f>X309*K309</f>
        <v>0</v>
      </c>
      <c r="Z309" s="147">
        <v>0</v>
      </c>
      <c r="AA309" s="148">
        <f>Z309*K309</f>
        <v>0</v>
      </c>
      <c r="AR309" s="20" t="s">
        <v>135</v>
      </c>
      <c r="AT309" s="20" t="s">
        <v>131</v>
      </c>
      <c r="AU309" s="20" t="s">
        <v>95</v>
      </c>
      <c r="AY309" s="20" t="s">
        <v>130</v>
      </c>
      <c r="BE309" s="149">
        <f>IF(U309="základní",N309,0)</f>
        <v>0</v>
      </c>
      <c r="BF309" s="149">
        <f>IF(U309="snížená",N309,0)</f>
        <v>0</v>
      </c>
      <c r="BG309" s="149">
        <f>IF(U309="zákl. přenesená",N309,0)</f>
        <v>0</v>
      </c>
      <c r="BH309" s="149">
        <f>IF(U309="sníž. přenesená",N309,0)</f>
        <v>0</v>
      </c>
      <c r="BI309" s="149">
        <f>IF(U309="nulová",N309,0)</f>
        <v>0</v>
      </c>
      <c r="BJ309" s="20" t="s">
        <v>80</v>
      </c>
      <c r="BK309" s="149">
        <f>ROUND(L309*K309,2)</f>
        <v>0</v>
      </c>
      <c r="BL309" s="20" t="s">
        <v>135</v>
      </c>
      <c r="BM309" s="20" t="s">
        <v>275</v>
      </c>
    </row>
    <row r="310" spans="2:65" s="10" customFormat="1" ht="31.5" customHeight="1">
      <c r="B310" s="150"/>
      <c r="C310" s="151"/>
      <c r="D310" s="151"/>
      <c r="E310" s="152" t="s">
        <v>5</v>
      </c>
      <c r="F310" s="263" t="s">
        <v>811</v>
      </c>
      <c r="G310" s="264"/>
      <c r="H310" s="264"/>
      <c r="I310" s="264"/>
      <c r="J310" s="151"/>
      <c r="K310" s="153">
        <v>4.4000000000000004</v>
      </c>
      <c r="L310" s="151"/>
      <c r="M310" s="151"/>
      <c r="N310" s="151"/>
      <c r="O310" s="151"/>
      <c r="P310" s="151"/>
      <c r="Q310" s="151"/>
      <c r="R310" s="154"/>
      <c r="T310" s="155"/>
      <c r="U310" s="151"/>
      <c r="V310" s="151"/>
      <c r="W310" s="151"/>
      <c r="X310" s="151"/>
      <c r="Y310" s="151"/>
      <c r="Z310" s="151"/>
      <c r="AA310" s="156"/>
      <c r="AT310" s="157" t="s">
        <v>137</v>
      </c>
      <c r="AU310" s="157" t="s">
        <v>95</v>
      </c>
      <c r="AV310" s="10" t="s">
        <v>95</v>
      </c>
      <c r="AW310" s="10" t="s">
        <v>32</v>
      </c>
      <c r="AX310" s="10" t="s">
        <v>74</v>
      </c>
      <c r="AY310" s="157" t="s">
        <v>130</v>
      </c>
    </row>
    <row r="311" spans="2:65" s="10" customFormat="1" ht="31.5" customHeight="1">
      <c r="B311" s="150"/>
      <c r="C311" s="151"/>
      <c r="D311" s="151"/>
      <c r="E311" s="152" t="s">
        <v>5</v>
      </c>
      <c r="F311" s="270" t="s">
        <v>812</v>
      </c>
      <c r="G311" s="271"/>
      <c r="H311" s="271"/>
      <c r="I311" s="271"/>
      <c r="J311" s="151"/>
      <c r="K311" s="153">
        <v>12.9</v>
      </c>
      <c r="L311" s="151"/>
      <c r="M311" s="151"/>
      <c r="N311" s="151"/>
      <c r="O311" s="151"/>
      <c r="P311" s="151"/>
      <c r="Q311" s="151"/>
      <c r="R311" s="154"/>
      <c r="T311" s="155"/>
      <c r="U311" s="151"/>
      <c r="V311" s="151"/>
      <c r="W311" s="151"/>
      <c r="X311" s="151"/>
      <c r="Y311" s="151"/>
      <c r="Z311" s="151"/>
      <c r="AA311" s="156"/>
      <c r="AT311" s="157" t="s">
        <v>137</v>
      </c>
      <c r="AU311" s="157" t="s">
        <v>95</v>
      </c>
      <c r="AV311" s="10" t="s">
        <v>95</v>
      </c>
      <c r="AW311" s="10" t="s">
        <v>32</v>
      </c>
      <c r="AX311" s="10" t="s">
        <v>74</v>
      </c>
      <c r="AY311" s="157" t="s">
        <v>130</v>
      </c>
    </row>
    <row r="312" spans="2:65" s="10" customFormat="1" ht="22.5" customHeight="1">
      <c r="B312" s="150"/>
      <c r="C312" s="151"/>
      <c r="D312" s="151"/>
      <c r="E312" s="152" t="s">
        <v>5</v>
      </c>
      <c r="F312" s="270" t="s">
        <v>813</v>
      </c>
      <c r="G312" s="271"/>
      <c r="H312" s="271"/>
      <c r="I312" s="271"/>
      <c r="J312" s="151"/>
      <c r="K312" s="153">
        <v>4.5</v>
      </c>
      <c r="L312" s="151"/>
      <c r="M312" s="151"/>
      <c r="N312" s="151"/>
      <c r="O312" s="151"/>
      <c r="P312" s="151"/>
      <c r="Q312" s="151"/>
      <c r="R312" s="154"/>
      <c r="T312" s="155"/>
      <c r="U312" s="151"/>
      <c r="V312" s="151"/>
      <c r="W312" s="151"/>
      <c r="X312" s="151"/>
      <c r="Y312" s="151"/>
      <c r="Z312" s="151"/>
      <c r="AA312" s="156"/>
      <c r="AT312" s="157" t="s">
        <v>137</v>
      </c>
      <c r="AU312" s="157" t="s">
        <v>95</v>
      </c>
      <c r="AV312" s="10" t="s">
        <v>95</v>
      </c>
      <c r="AW312" s="10" t="s">
        <v>32</v>
      </c>
      <c r="AX312" s="10" t="s">
        <v>74</v>
      </c>
      <c r="AY312" s="157" t="s">
        <v>130</v>
      </c>
    </row>
    <row r="313" spans="2:65" s="10" customFormat="1" ht="22.5" customHeight="1">
      <c r="B313" s="150"/>
      <c r="C313" s="151"/>
      <c r="D313" s="151"/>
      <c r="E313" s="152" t="s">
        <v>5</v>
      </c>
      <c r="F313" s="270" t="s">
        <v>814</v>
      </c>
      <c r="G313" s="271"/>
      <c r="H313" s="271"/>
      <c r="I313" s="271"/>
      <c r="J313" s="151"/>
      <c r="K313" s="153">
        <v>0.3</v>
      </c>
      <c r="L313" s="151"/>
      <c r="M313" s="151"/>
      <c r="N313" s="151"/>
      <c r="O313" s="151"/>
      <c r="P313" s="151"/>
      <c r="Q313" s="151"/>
      <c r="R313" s="154"/>
      <c r="T313" s="155"/>
      <c r="U313" s="151"/>
      <c r="V313" s="151"/>
      <c r="W313" s="151"/>
      <c r="X313" s="151"/>
      <c r="Y313" s="151"/>
      <c r="Z313" s="151"/>
      <c r="AA313" s="156"/>
      <c r="AT313" s="157" t="s">
        <v>137</v>
      </c>
      <c r="AU313" s="157" t="s">
        <v>95</v>
      </c>
      <c r="AV313" s="10" t="s">
        <v>95</v>
      </c>
      <c r="AW313" s="10" t="s">
        <v>32</v>
      </c>
      <c r="AX313" s="10" t="s">
        <v>74</v>
      </c>
      <c r="AY313" s="157" t="s">
        <v>130</v>
      </c>
    </row>
    <row r="314" spans="2:65" s="10" customFormat="1" ht="22.5" customHeight="1">
      <c r="B314" s="150"/>
      <c r="C314" s="151"/>
      <c r="D314" s="151"/>
      <c r="E314" s="152" t="s">
        <v>5</v>
      </c>
      <c r="F314" s="270" t="s">
        <v>801</v>
      </c>
      <c r="G314" s="271"/>
      <c r="H314" s="271"/>
      <c r="I314" s="271"/>
      <c r="J314" s="151"/>
      <c r="K314" s="153">
        <v>0</v>
      </c>
      <c r="L314" s="151"/>
      <c r="M314" s="151"/>
      <c r="N314" s="151"/>
      <c r="O314" s="151"/>
      <c r="P314" s="151"/>
      <c r="Q314" s="151"/>
      <c r="R314" s="154"/>
      <c r="T314" s="155"/>
      <c r="U314" s="151"/>
      <c r="V314" s="151"/>
      <c r="W314" s="151"/>
      <c r="X314" s="151"/>
      <c r="Y314" s="151"/>
      <c r="Z314" s="151"/>
      <c r="AA314" s="156"/>
      <c r="AT314" s="157" t="s">
        <v>137</v>
      </c>
      <c r="AU314" s="157" t="s">
        <v>95</v>
      </c>
      <c r="AV314" s="10" t="s">
        <v>95</v>
      </c>
      <c r="AW314" s="10" t="s">
        <v>32</v>
      </c>
      <c r="AX314" s="10" t="s">
        <v>74</v>
      </c>
      <c r="AY314" s="157" t="s">
        <v>130</v>
      </c>
    </row>
    <row r="315" spans="2:65" s="11" customFormat="1" ht="22.5" customHeight="1">
      <c r="B315" s="158"/>
      <c r="C315" s="159"/>
      <c r="D315" s="159"/>
      <c r="E315" s="160" t="s">
        <v>5</v>
      </c>
      <c r="F315" s="291" t="s">
        <v>141</v>
      </c>
      <c r="G315" s="275"/>
      <c r="H315" s="275"/>
      <c r="I315" s="275"/>
      <c r="J315" s="159"/>
      <c r="K315" s="161">
        <v>22.1</v>
      </c>
      <c r="L315" s="159"/>
      <c r="M315" s="159"/>
      <c r="N315" s="159"/>
      <c r="O315" s="159"/>
      <c r="P315" s="159"/>
      <c r="Q315" s="159"/>
      <c r="R315" s="162"/>
      <c r="T315" s="163"/>
      <c r="U315" s="159"/>
      <c r="V315" s="159"/>
      <c r="W315" s="159"/>
      <c r="X315" s="159"/>
      <c r="Y315" s="159"/>
      <c r="Z315" s="159"/>
      <c r="AA315" s="164"/>
      <c r="AT315" s="165" t="s">
        <v>137</v>
      </c>
      <c r="AU315" s="165" t="s">
        <v>95</v>
      </c>
      <c r="AV315" s="11" t="s">
        <v>135</v>
      </c>
      <c r="AW315" s="11" t="s">
        <v>32</v>
      </c>
      <c r="AX315" s="11" t="s">
        <v>80</v>
      </c>
      <c r="AY315" s="165" t="s">
        <v>130</v>
      </c>
    </row>
    <row r="316" spans="2:65" s="1" customFormat="1" ht="31.5" customHeight="1">
      <c r="B316" s="140"/>
      <c r="C316" s="166" t="s">
        <v>554</v>
      </c>
      <c r="D316" s="166" t="s">
        <v>151</v>
      </c>
      <c r="E316" s="167" t="s">
        <v>815</v>
      </c>
      <c r="F316" s="281" t="s">
        <v>816</v>
      </c>
      <c r="G316" s="281"/>
      <c r="H316" s="281"/>
      <c r="I316" s="281"/>
      <c r="J316" s="168" t="s">
        <v>181</v>
      </c>
      <c r="K316" s="169">
        <v>1</v>
      </c>
      <c r="L316" s="285">
        <v>0</v>
      </c>
      <c r="M316" s="285"/>
      <c r="N316" s="282">
        <f>ROUND(L316*K316,2)</f>
        <v>0</v>
      </c>
      <c r="O316" s="280"/>
      <c r="P316" s="280"/>
      <c r="Q316" s="280"/>
      <c r="R316" s="145"/>
      <c r="T316" s="146" t="s">
        <v>5</v>
      </c>
      <c r="U316" s="43" t="s">
        <v>39</v>
      </c>
      <c r="V316" s="147">
        <v>0</v>
      </c>
      <c r="W316" s="147">
        <f>V316*K316</f>
        <v>0</v>
      </c>
      <c r="X316" s="147">
        <v>0</v>
      </c>
      <c r="Y316" s="147">
        <f>X316*K316</f>
        <v>0</v>
      </c>
      <c r="Z316" s="147">
        <v>0</v>
      </c>
      <c r="AA316" s="148">
        <f>Z316*K316</f>
        <v>0</v>
      </c>
      <c r="AR316" s="20" t="s">
        <v>154</v>
      </c>
      <c r="AT316" s="20" t="s">
        <v>151</v>
      </c>
      <c r="AU316" s="20" t="s">
        <v>95</v>
      </c>
      <c r="AY316" s="20" t="s">
        <v>130</v>
      </c>
      <c r="BE316" s="149">
        <f>IF(U316="základní",N316,0)</f>
        <v>0</v>
      </c>
      <c r="BF316" s="149">
        <f>IF(U316="snížená",N316,0)</f>
        <v>0</v>
      </c>
      <c r="BG316" s="149">
        <f>IF(U316="zákl. přenesená",N316,0)</f>
        <v>0</v>
      </c>
      <c r="BH316" s="149">
        <f>IF(U316="sníž. přenesená",N316,0)</f>
        <v>0</v>
      </c>
      <c r="BI316" s="149">
        <f>IF(U316="nulová",N316,0)</f>
        <v>0</v>
      </c>
      <c r="BJ316" s="20" t="s">
        <v>80</v>
      </c>
      <c r="BK316" s="149">
        <f>ROUND(L316*K316,2)</f>
        <v>0</v>
      </c>
      <c r="BL316" s="20" t="s">
        <v>135</v>
      </c>
      <c r="BM316" s="20" t="s">
        <v>278</v>
      </c>
    </row>
    <row r="317" spans="2:65" s="10" customFormat="1" ht="22.5" customHeight="1">
      <c r="B317" s="150"/>
      <c r="C317" s="151"/>
      <c r="D317" s="151"/>
      <c r="E317" s="152" t="s">
        <v>5</v>
      </c>
      <c r="F317" s="263" t="s">
        <v>817</v>
      </c>
      <c r="G317" s="264"/>
      <c r="H317" s="264"/>
      <c r="I317" s="264"/>
      <c r="J317" s="151"/>
      <c r="K317" s="153">
        <v>1</v>
      </c>
      <c r="L317" s="151"/>
      <c r="M317" s="151"/>
      <c r="N317" s="151"/>
      <c r="O317" s="151"/>
      <c r="P317" s="151"/>
      <c r="Q317" s="151"/>
      <c r="R317" s="154"/>
      <c r="T317" s="155"/>
      <c r="U317" s="151"/>
      <c r="V317" s="151"/>
      <c r="W317" s="151"/>
      <c r="X317" s="151"/>
      <c r="Y317" s="151"/>
      <c r="Z317" s="151"/>
      <c r="AA317" s="156"/>
      <c r="AT317" s="157" t="s">
        <v>137</v>
      </c>
      <c r="AU317" s="157" t="s">
        <v>95</v>
      </c>
      <c r="AV317" s="10" t="s">
        <v>95</v>
      </c>
      <c r="AW317" s="10" t="s">
        <v>32</v>
      </c>
      <c r="AX317" s="10" t="s">
        <v>74</v>
      </c>
      <c r="AY317" s="157" t="s">
        <v>130</v>
      </c>
    </row>
    <row r="318" spans="2:65" s="11" customFormat="1" ht="22.5" customHeight="1">
      <c r="B318" s="158"/>
      <c r="C318" s="159"/>
      <c r="D318" s="159"/>
      <c r="E318" s="160" t="s">
        <v>5</v>
      </c>
      <c r="F318" s="291" t="s">
        <v>141</v>
      </c>
      <c r="G318" s="275"/>
      <c r="H318" s="275"/>
      <c r="I318" s="275"/>
      <c r="J318" s="159"/>
      <c r="K318" s="161">
        <v>1</v>
      </c>
      <c r="L318" s="159"/>
      <c r="M318" s="159"/>
      <c r="N318" s="159"/>
      <c r="O318" s="159"/>
      <c r="P318" s="159"/>
      <c r="Q318" s="159"/>
      <c r="R318" s="162"/>
      <c r="T318" s="163"/>
      <c r="U318" s="159"/>
      <c r="V318" s="159"/>
      <c r="W318" s="159"/>
      <c r="X318" s="159"/>
      <c r="Y318" s="159"/>
      <c r="Z318" s="159"/>
      <c r="AA318" s="164"/>
      <c r="AT318" s="165" t="s">
        <v>137</v>
      </c>
      <c r="AU318" s="165" t="s">
        <v>95</v>
      </c>
      <c r="AV318" s="11" t="s">
        <v>135</v>
      </c>
      <c r="AW318" s="11" t="s">
        <v>32</v>
      </c>
      <c r="AX318" s="11" t="s">
        <v>80</v>
      </c>
      <c r="AY318" s="165" t="s">
        <v>130</v>
      </c>
    </row>
    <row r="319" spans="2:65" s="1" customFormat="1" ht="31.5" customHeight="1">
      <c r="B319" s="140"/>
      <c r="C319" s="141" t="s">
        <v>211</v>
      </c>
      <c r="D319" s="141" t="s">
        <v>131</v>
      </c>
      <c r="E319" s="142" t="s">
        <v>818</v>
      </c>
      <c r="F319" s="260" t="s">
        <v>819</v>
      </c>
      <c r="G319" s="260"/>
      <c r="H319" s="260"/>
      <c r="I319" s="260"/>
      <c r="J319" s="143" t="s">
        <v>144</v>
      </c>
      <c r="K319" s="144">
        <v>120.5</v>
      </c>
      <c r="L319" s="261">
        <v>0</v>
      </c>
      <c r="M319" s="261"/>
      <c r="N319" s="280">
        <f>ROUND(L319*K319,2)</f>
        <v>0</v>
      </c>
      <c r="O319" s="280"/>
      <c r="P319" s="280"/>
      <c r="Q319" s="280"/>
      <c r="R319" s="145"/>
      <c r="T319" s="146" t="s">
        <v>5</v>
      </c>
      <c r="U319" s="43" t="s">
        <v>39</v>
      </c>
      <c r="V319" s="147">
        <v>0</v>
      </c>
      <c r="W319" s="147">
        <f>V319*K319</f>
        <v>0</v>
      </c>
      <c r="X319" s="147">
        <v>0</v>
      </c>
      <c r="Y319" s="147">
        <f>X319*K319</f>
        <v>0</v>
      </c>
      <c r="Z319" s="147">
        <v>0</v>
      </c>
      <c r="AA319" s="148">
        <f>Z319*K319</f>
        <v>0</v>
      </c>
      <c r="AR319" s="20" t="s">
        <v>135</v>
      </c>
      <c r="AT319" s="20" t="s">
        <v>131</v>
      </c>
      <c r="AU319" s="20" t="s">
        <v>95</v>
      </c>
      <c r="AY319" s="20" t="s">
        <v>130</v>
      </c>
      <c r="BE319" s="149">
        <f>IF(U319="základní",N319,0)</f>
        <v>0</v>
      </c>
      <c r="BF319" s="149">
        <f>IF(U319="snížená",N319,0)</f>
        <v>0</v>
      </c>
      <c r="BG319" s="149">
        <f>IF(U319="zákl. přenesená",N319,0)</f>
        <v>0</v>
      </c>
      <c r="BH319" s="149">
        <f>IF(U319="sníž. přenesená",N319,0)</f>
        <v>0</v>
      </c>
      <c r="BI319" s="149">
        <f>IF(U319="nulová",N319,0)</f>
        <v>0</v>
      </c>
      <c r="BJ319" s="20" t="s">
        <v>80</v>
      </c>
      <c r="BK319" s="149">
        <f>ROUND(L319*K319,2)</f>
        <v>0</v>
      </c>
      <c r="BL319" s="20" t="s">
        <v>135</v>
      </c>
      <c r="BM319" s="20" t="s">
        <v>282</v>
      </c>
    </row>
    <row r="320" spans="2:65" s="10" customFormat="1" ht="31.5" customHeight="1">
      <c r="B320" s="150"/>
      <c r="C320" s="151"/>
      <c r="D320" s="151"/>
      <c r="E320" s="152" t="s">
        <v>5</v>
      </c>
      <c r="F320" s="263" t="s">
        <v>820</v>
      </c>
      <c r="G320" s="264"/>
      <c r="H320" s="264"/>
      <c r="I320" s="264"/>
      <c r="J320" s="151"/>
      <c r="K320" s="153">
        <v>29</v>
      </c>
      <c r="L320" s="151"/>
      <c r="M320" s="151"/>
      <c r="N320" s="151"/>
      <c r="O320" s="151"/>
      <c r="P320" s="151"/>
      <c r="Q320" s="151"/>
      <c r="R320" s="154"/>
      <c r="T320" s="155"/>
      <c r="U320" s="151"/>
      <c r="V320" s="151"/>
      <c r="W320" s="151"/>
      <c r="X320" s="151"/>
      <c r="Y320" s="151"/>
      <c r="Z320" s="151"/>
      <c r="AA320" s="156"/>
      <c r="AT320" s="157" t="s">
        <v>137</v>
      </c>
      <c r="AU320" s="157" t="s">
        <v>95</v>
      </c>
      <c r="AV320" s="10" t="s">
        <v>95</v>
      </c>
      <c r="AW320" s="10" t="s">
        <v>32</v>
      </c>
      <c r="AX320" s="10" t="s">
        <v>74</v>
      </c>
      <c r="AY320" s="157" t="s">
        <v>130</v>
      </c>
    </row>
    <row r="321" spans="2:65" s="10" customFormat="1" ht="31.5" customHeight="1">
      <c r="B321" s="150"/>
      <c r="C321" s="151"/>
      <c r="D321" s="151"/>
      <c r="E321" s="152" t="s">
        <v>5</v>
      </c>
      <c r="F321" s="270" t="s">
        <v>821</v>
      </c>
      <c r="G321" s="271"/>
      <c r="H321" s="271"/>
      <c r="I321" s="271"/>
      <c r="J321" s="151"/>
      <c r="K321" s="153">
        <v>28.2</v>
      </c>
      <c r="L321" s="151"/>
      <c r="M321" s="151"/>
      <c r="N321" s="151"/>
      <c r="O321" s="151"/>
      <c r="P321" s="151"/>
      <c r="Q321" s="151"/>
      <c r="R321" s="154"/>
      <c r="T321" s="155"/>
      <c r="U321" s="151"/>
      <c r="V321" s="151"/>
      <c r="W321" s="151"/>
      <c r="X321" s="151"/>
      <c r="Y321" s="151"/>
      <c r="Z321" s="151"/>
      <c r="AA321" s="156"/>
      <c r="AT321" s="157" t="s">
        <v>137</v>
      </c>
      <c r="AU321" s="157" t="s">
        <v>95</v>
      </c>
      <c r="AV321" s="10" t="s">
        <v>95</v>
      </c>
      <c r="AW321" s="10" t="s">
        <v>32</v>
      </c>
      <c r="AX321" s="10" t="s">
        <v>74</v>
      </c>
      <c r="AY321" s="157" t="s">
        <v>130</v>
      </c>
    </row>
    <row r="322" spans="2:65" s="10" customFormat="1" ht="31.5" customHeight="1">
      <c r="B322" s="150"/>
      <c r="C322" s="151"/>
      <c r="D322" s="151"/>
      <c r="E322" s="152" t="s">
        <v>5</v>
      </c>
      <c r="F322" s="270" t="s">
        <v>822</v>
      </c>
      <c r="G322" s="271"/>
      <c r="H322" s="271"/>
      <c r="I322" s="271"/>
      <c r="J322" s="151"/>
      <c r="K322" s="153">
        <v>31.8</v>
      </c>
      <c r="L322" s="151"/>
      <c r="M322" s="151"/>
      <c r="N322" s="151"/>
      <c r="O322" s="151"/>
      <c r="P322" s="151"/>
      <c r="Q322" s="151"/>
      <c r="R322" s="154"/>
      <c r="T322" s="155"/>
      <c r="U322" s="151"/>
      <c r="V322" s="151"/>
      <c r="W322" s="151"/>
      <c r="X322" s="151"/>
      <c r="Y322" s="151"/>
      <c r="Z322" s="151"/>
      <c r="AA322" s="156"/>
      <c r="AT322" s="157" t="s">
        <v>137</v>
      </c>
      <c r="AU322" s="157" t="s">
        <v>95</v>
      </c>
      <c r="AV322" s="10" t="s">
        <v>95</v>
      </c>
      <c r="AW322" s="10" t="s">
        <v>32</v>
      </c>
      <c r="AX322" s="10" t="s">
        <v>74</v>
      </c>
      <c r="AY322" s="157" t="s">
        <v>130</v>
      </c>
    </row>
    <row r="323" spans="2:65" s="10" customFormat="1" ht="31.5" customHeight="1">
      <c r="B323" s="150"/>
      <c r="C323" s="151"/>
      <c r="D323" s="151"/>
      <c r="E323" s="152" t="s">
        <v>5</v>
      </c>
      <c r="F323" s="270" t="s">
        <v>823</v>
      </c>
      <c r="G323" s="271"/>
      <c r="H323" s="271"/>
      <c r="I323" s="271"/>
      <c r="J323" s="151"/>
      <c r="K323" s="153">
        <v>31.5</v>
      </c>
      <c r="L323" s="151"/>
      <c r="M323" s="151"/>
      <c r="N323" s="151"/>
      <c r="O323" s="151"/>
      <c r="P323" s="151"/>
      <c r="Q323" s="151"/>
      <c r="R323" s="154"/>
      <c r="T323" s="155"/>
      <c r="U323" s="151"/>
      <c r="V323" s="151"/>
      <c r="W323" s="151"/>
      <c r="X323" s="151"/>
      <c r="Y323" s="151"/>
      <c r="Z323" s="151"/>
      <c r="AA323" s="156"/>
      <c r="AT323" s="157" t="s">
        <v>137</v>
      </c>
      <c r="AU323" s="157" t="s">
        <v>95</v>
      </c>
      <c r="AV323" s="10" t="s">
        <v>95</v>
      </c>
      <c r="AW323" s="10" t="s">
        <v>32</v>
      </c>
      <c r="AX323" s="10" t="s">
        <v>74</v>
      </c>
      <c r="AY323" s="157" t="s">
        <v>130</v>
      </c>
    </row>
    <row r="324" spans="2:65" s="10" customFormat="1" ht="22.5" customHeight="1">
      <c r="B324" s="150"/>
      <c r="C324" s="151"/>
      <c r="D324" s="151"/>
      <c r="E324" s="152" t="s">
        <v>5</v>
      </c>
      <c r="F324" s="270" t="s">
        <v>805</v>
      </c>
      <c r="G324" s="271"/>
      <c r="H324" s="271"/>
      <c r="I324" s="271"/>
      <c r="J324" s="151"/>
      <c r="K324" s="153">
        <v>0</v>
      </c>
      <c r="L324" s="151"/>
      <c r="M324" s="151"/>
      <c r="N324" s="151"/>
      <c r="O324" s="151"/>
      <c r="P324" s="151"/>
      <c r="Q324" s="151"/>
      <c r="R324" s="154"/>
      <c r="T324" s="155"/>
      <c r="U324" s="151"/>
      <c r="V324" s="151"/>
      <c r="W324" s="151"/>
      <c r="X324" s="151"/>
      <c r="Y324" s="151"/>
      <c r="Z324" s="151"/>
      <c r="AA324" s="156"/>
      <c r="AT324" s="157" t="s">
        <v>137</v>
      </c>
      <c r="AU324" s="157" t="s">
        <v>95</v>
      </c>
      <c r="AV324" s="10" t="s">
        <v>95</v>
      </c>
      <c r="AW324" s="10" t="s">
        <v>32</v>
      </c>
      <c r="AX324" s="10" t="s">
        <v>74</v>
      </c>
      <c r="AY324" s="157" t="s">
        <v>130</v>
      </c>
    </row>
    <row r="325" spans="2:65" s="11" customFormat="1" ht="22.5" customHeight="1">
      <c r="B325" s="158"/>
      <c r="C325" s="159"/>
      <c r="D325" s="159"/>
      <c r="E325" s="160" t="s">
        <v>5</v>
      </c>
      <c r="F325" s="291" t="s">
        <v>141</v>
      </c>
      <c r="G325" s="275"/>
      <c r="H325" s="275"/>
      <c r="I325" s="275"/>
      <c r="J325" s="159"/>
      <c r="K325" s="161">
        <v>120.5</v>
      </c>
      <c r="L325" s="159"/>
      <c r="M325" s="159"/>
      <c r="N325" s="159"/>
      <c r="O325" s="159"/>
      <c r="P325" s="159"/>
      <c r="Q325" s="159"/>
      <c r="R325" s="162"/>
      <c r="T325" s="163"/>
      <c r="U325" s="159"/>
      <c r="V325" s="159"/>
      <c r="W325" s="159"/>
      <c r="X325" s="159"/>
      <c r="Y325" s="159"/>
      <c r="Z325" s="159"/>
      <c r="AA325" s="164"/>
      <c r="AT325" s="165" t="s">
        <v>137</v>
      </c>
      <c r="AU325" s="165" t="s">
        <v>95</v>
      </c>
      <c r="AV325" s="11" t="s">
        <v>135</v>
      </c>
      <c r="AW325" s="11" t="s">
        <v>32</v>
      </c>
      <c r="AX325" s="11" t="s">
        <v>80</v>
      </c>
      <c r="AY325" s="165" t="s">
        <v>130</v>
      </c>
    </row>
    <row r="326" spans="2:65" s="1" customFormat="1" ht="31.5" customHeight="1">
      <c r="B326" s="140"/>
      <c r="C326" s="166" t="s">
        <v>279</v>
      </c>
      <c r="D326" s="166" t="s">
        <v>151</v>
      </c>
      <c r="E326" s="167" t="s">
        <v>824</v>
      </c>
      <c r="F326" s="281" t="s">
        <v>825</v>
      </c>
      <c r="G326" s="281"/>
      <c r="H326" s="281"/>
      <c r="I326" s="281"/>
      <c r="J326" s="168" t="s">
        <v>181</v>
      </c>
      <c r="K326" s="169">
        <v>19</v>
      </c>
      <c r="L326" s="285">
        <v>0</v>
      </c>
      <c r="M326" s="285"/>
      <c r="N326" s="282">
        <f>ROUND(L326*K326,2)</f>
        <v>0</v>
      </c>
      <c r="O326" s="280"/>
      <c r="P326" s="280"/>
      <c r="Q326" s="280"/>
      <c r="R326" s="145"/>
      <c r="T326" s="146" t="s">
        <v>5</v>
      </c>
      <c r="U326" s="43" t="s">
        <v>39</v>
      </c>
      <c r="V326" s="147">
        <v>0</v>
      </c>
      <c r="W326" s="147">
        <f>V326*K326</f>
        <v>0</v>
      </c>
      <c r="X326" s="147">
        <v>0</v>
      </c>
      <c r="Y326" s="147">
        <f>X326*K326</f>
        <v>0</v>
      </c>
      <c r="Z326" s="147">
        <v>0</v>
      </c>
      <c r="AA326" s="148">
        <f>Z326*K326</f>
        <v>0</v>
      </c>
      <c r="AR326" s="20" t="s">
        <v>154</v>
      </c>
      <c r="AT326" s="20" t="s">
        <v>151</v>
      </c>
      <c r="AU326" s="20" t="s">
        <v>95</v>
      </c>
      <c r="AY326" s="20" t="s">
        <v>130</v>
      </c>
      <c r="BE326" s="149">
        <f>IF(U326="základní",N326,0)</f>
        <v>0</v>
      </c>
      <c r="BF326" s="149">
        <f>IF(U326="snížená",N326,0)</f>
        <v>0</v>
      </c>
      <c r="BG326" s="149">
        <f>IF(U326="zákl. přenesená",N326,0)</f>
        <v>0</v>
      </c>
      <c r="BH326" s="149">
        <f>IF(U326="sníž. přenesená",N326,0)</f>
        <v>0</v>
      </c>
      <c r="BI326" s="149">
        <f>IF(U326="nulová",N326,0)</f>
        <v>0</v>
      </c>
      <c r="BJ326" s="20" t="s">
        <v>80</v>
      </c>
      <c r="BK326" s="149">
        <f>ROUND(L326*K326,2)</f>
        <v>0</v>
      </c>
      <c r="BL326" s="20" t="s">
        <v>135</v>
      </c>
      <c r="BM326" s="20" t="s">
        <v>285</v>
      </c>
    </row>
    <row r="327" spans="2:65" s="10" customFormat="1" ht="22.5" customHeight="1">
      <c r="B327" s="150"/>
      <c r="C327" s="151"/>
      <c r="D327" s="151"/>
      <c r="E327" s="152" t="s">
        <v>5</v>
      </c>
      <c r="F327" s="263" t="s">
        <v>826</v>
      </c>
      <c r="G327" s="264"/>
      <c r="H327" s="264"/>
      <c r="I327" s="264"/>
      <c r="J327" s="151"/>
      <c r="K327" s="153">
        <v>19</v>
      </c>
      <c r="L327" s="151"/>
      <c r="M327" s="151"/>
      <c r="N327" s="151"/>
      <c r="O327" s="151"/>
      <c r="P327" s="151"/>
      <c r="Q327" s="151"/>
      <c r="R327" s="154"/>
      <c r="T327" s="155"/>
      <c r="U327" s="151"/>
      <c r="V327" s="151"/>
      <c r="W327" s="151"/>
      <c r="X327" s="151"/>
      <c r="Y327" s="151"/>
      <c r="Z327" s="151"/>
      <c r="AA327" s="156"/>
      <c r="AT327" s="157" t="s">
        <v>137</v>
      </c>
      <c r="AU327" s="157" t="s">
        <v>95</v>
      </c>
      <c r="AV327" s="10" t="s">
        <v>95</v>
      </c>
      <c r="AW327" s="10" t="s">
        <v>32</v>
      </c>
      <c r="AX327" s="10" t="s">
        <v>74</v>
      </c>
      <c r="AY327" s="157" t="s">
        <v>130</v>
      </c>
    </row>
    <row r="328" spans="2:65" s="11" customFormat="1" ht="22.5" customHeight="1">
      <c r="B328" s="158"/>
      <c r="C328" s="159"/>
      <c r="D328" s="159"/>
      <c r="E328" s="160" t="s">
        <v>5</v>
      </c>
      <c r="F328" s="291" t="s">
        <v>141</v>
      </c>
      <c r="G328" s="275"/>
      <c r="H328" s="275"/>
      <c r="I328" s="275"/>
      <c r="J328" s="159"/>
      <c r="K328" s="161">
        <v>19</v>
      </c>
      <c r="L328" s="159"/>
      <c r="M328" s="159"/>
      <c r="N328" s="159"/>
      <c r="O328" s="159"/>
      <c r="P328" s="159"/>
      <c r="Q328" s="159"/>
      <c r="R328" s="162"/>
      <c r="T328" s="163"/>
      <c r="U328" s="159"/>
      <c r="V328" s="159"/>
      <c r="W328" s="159"/>
      <c r="X328" s="159"/>
      <c r="Y328" s="159"/>
      <c r="Z328" s="159"/>
      <c r="AA328" s="164"/>
      <c r="AT328" s="165" t="s">
        <v>137</v>
      </c>
      <c r="AU328" s="165" t="s">
        <v>95</v>
      </c>
      <c r="AV328" s="11" t="s">
        <v>135</v>
      </c>
      <c r="AW328" s="11" t="s">
        <v>32</v>
      </c>
      <c r="AX328" s="11" t="s">
        <v>80</v>
      </c>
      <c r="AY328" s="165" t="s">
        <v>130</v>
      </c>
    </row>
    <row r="329" spans="2:65" s="1" customFormat="1" ht="31.5" customHeight="1">
      <c r="B329" s="140"/>
      <c r="C329" s="141" t="s">
        <v>214</v>
      </c>
      <c r="D329" s="141" t="s">
        <v>131</v>
      </c>
      <c r="E329" s="142" t="s">
        <v>827</v>
      </c>
      <c r="F329" s="260" t="s">
        <v>828</v>
      </c>
      <c r="G329" s="260"/>
      <c r="H329" s="260"/>
      <c r="I329" s="260"/>
      <c r="J329" s="143" t="s">
        <v>144</v>
      </c>
      <c r="K329" s="144">
        <v>10</v>
      </c>
      <c r="L329" s="261">
        <v>0</v>
      </c>
      <c r="M329" s="261"/>
      <c r="N329" s="280">
        <f>ROUND(L329*K329,2)</f>
        <v>0</v>
      </c>
      <c r="O329" s="280"/>
      <c r="P329" s="280"/>
      <c r="Q329" s="280"/>
      <c r="R329" s="145"/>
      <c r="T329" s="146" t="s">
        <v>5</v>
      </c>
      <c r="U329" s="43" t="s">
        <v>39</v>
      </c>
      <c r="V329" s="147">
        <v>0</v>
      </c>
      <c r="W329" s="147">
        <f>V329*K329</f>
        <v>0</v>
      </c>
      <c r="X329" s="147">
        <v>0</v>
      </c>
      <c r="Y329" s="147">
        <f>X329*K329</f>
        <v>0</v>
      </c>
      <c r="Z329" s="147">
        <v>0</v>
      </c>
      <c r="AA329" s="148">
        <f>Z329*K329</f>
        <v>0</v>
      </c>
      <c r="AR329" s="20" t="s">
        <v>135</v>
      </c>
      <c r="AT329" s="20" t="s">
        <v>131</v>
      </c>
      <c r="AU329" s="20" t="s">
        <v>95</v>
      </c>
      <c r="AY329" s="20" t="s">
        <v>130</v>
      </c>
      <c r="BE329" s="149">
        <f>IF(U329="základní",N329,0)</f>
        <v>0</v>
      </c>
      <c r="BF329" s="149">
        <f>IF(U329="snížená",N329,0)</f>
        <v>0</v>
      </c>
      <c r="BG329" s="149">
        <f>IF(U329="zákl. přenesená",N329,0)</f>
        <v>0</v>
      </c>
      <c r="BH329" s="149">
        <f>IF(U329="sníž. přenesená",N329,0)</f>
        <v>0</v>
      </c>
      <c r="BI329" s="149">
        <f>IF(U329="nulová",N329,0)</f>
        <v>0</v>
      </c>
      <c r="BJ329" s="20" t="s">
        <v>80</v>
      </c>
      <c r="BK329" s="149">
        <f>ROUND(L329*K329,2)</f>
        <v>0</v>
      </c>
      <c r="BL329" s="20" t="s">
        <v>135</v>
      </c>
      <c r="BM329" s="20" t="s">
        <v>288</v>
      </c>
    </row>
    <row r="330" spans="2:65" s="10" customFormat="1" ht="22.5" customHeight="1">
      <c r="B330" s="150"/>
      <c r="C330" s="151"/>
      <c r="D330" s="151"/>
      <c r="E330" s="152" t="s">
        <v>5</v>
      </c>
      <c r="F330" s="263" t="s">
        <v>829</v>
      </c>
      <c r="G330" s="264"/>
      <c r="H330" s="264"/>
      <c r="I330" s="264"/>
      <c r="J330" s="151"/>
      <c r="K330" s="153">
        <v>0.8</v>
      </c>
      <c r="L330" s="151"/>
      <c r="M330" s="151"/>
      <c r="N330" s="151"/>
      <c r="O330" s="151"/>
      <c r="P330" s="151"/>
      <c r="Q330" s="151"/>
      <c r="R330" s="154"/>
      <c r="T330" s="155"/>
      <c r="U330" s="151"/>
      <c r="V330" s="151"/>
      <c r="W330" s="151"/>
      <c r="X330" s="151"/>
      <c r="Y330" s="151"/>
      <c r="Z330" s="151"/>
      <c r="AA330" s="156"/>
      <c r="AT330" s="157" t="s">
        <v>137</v>
      </c>
      <c r="AU330" s="157" t="s">
        <v>95</v>
      </c>
      <c r="AV330" s="10" t="s">
        <v>95</v>
      </c>
      <c r="AW330" s="10" t="s">
        <v>32</v>
      </c>
      <c r="AX330" s="10" t="s">
        <v>74</v>
      </c>
      <c r="AY330" s="157" t="s">
        <v>130</v>
      </c>
    </row>
    <row r="331" spans="2:65" s="10" customFormat="1" ht="31.5" customHeight="1">
      <c r="B331" s="150"/>
      <c r="C331" s="151"/>
      <c r="D331" s="151"/>
      <c r="E331" s="152" t="s">
        <v>5</v>
      </c>
      <c r="F331" s="270" t="s">
        <v>830</v>
      </c>
      <c r="G331" s="271"/>
      <c r="H331" s="271"/>
      <c r="I331" s="271"/>
      <c r="J331" s="151"/>
      <c r="K331" s="153">
        <v>6</v>
      </c>
      <c r="L331" s="151"/>
      <c r="M331" s="151"/>
      <c r="N331" s="151"/>
      <c r="O331" s="151"/>
      <c r="P331" s="151"/>
      <c r="Q331" s="151"/>
      <c r="R331" s="154"/>
      <c r="T331" s="155"/>
      <c r="U331" s="151"/>
      <c r="V331" s="151"/>
      <c r="W331" s="151"/>
      <c r="X331" s="151"/>
      <c r="Y331" s="151"/>
      <c r="Z331" s="151"/>
      <c r="AA331" s="156"/>
      <c r="AT331" s="157" t="s">
        <v>137</v>
      </c>
      <c r="AU331" s="157" t="s">
        <v>95</v>
      </c>
      <c r="AV331" s="10" t="s">
        <v>95</v>
      </c>
      <c r="AW331" s="10" t="s">
        <v>32</v>
      </c>
      <c r="AX331" s="10" t="s">
        <v>74</v>
      </c>
      <c r="AY331" s="157" t="s">
        <v>130</v>
      </c>
    </row>
    <row r="332" spans="2:65" s="10" customFormat="1" ht="22.5" customHeight="1">
      <c r="B332" s="150"/>
      <c r="C332" s="151"/>
      <c r="D332" s="151"/>
      <c r="E332" s="152" t="s">
        <v>5</v>
      </c>
      <c r="F332" s="270" t="s">
        <v>831</v>
      </c>
      <c r="G332" s="271"/>
      <c r="H332" s="271"/>
      <c r="I332" s="271"/>
      <c r="J332" s="151"/>
      <c r="K332" s="153">
        <v>3.2</v>
      </c>
      <c r="L332" s="151"/>
      <c r="M332" s="151"/>
      <c r="N332" s="151"/>
      <c r="O332" s="151"/>
      <c r="P332" s="151"/>
      <c r="Q332" s="151"/>
      <c r="R332" s="154"/>
      <c r="T332" s="155"/>
      <c r="U332" s="151"/>
      <c r="V332" s="151"/>
      <c r="W332" s="151"/>
      <c r="X332" s="151"/>
      <c r="Y332" s="151"/>
      <c r="Z332" s="151"/>
      <c r="AA332" s="156"/>
      <c r="AT332" s="157" t="s">
        <v>137</v>
      </c>
      <c r="AU332" s="157" t="s">
        <v>95</v>
      </c>
      <c r="AV332" s="10" t="s">
        <v>95</v>
      </c>
      <c r="AW332" s="10" t="s">
        <v>32</v>
      </c>
      <c r="AX332" s="10" t="s">
        <v>74</v>
      </c>
      <c r="AY332" s="157" t="s">
        <v>130</v>
      </c>
    </row>
    <row r="333" spans="2:65" s="10" customFormat="1" ht="22.5" customHeight="1">
      <c r="B333" s="150"/>
      <c r="C333" s="151"/>
      <c r="D333" s="151"/>
      <c r="E333" s="152" t="s">
        <v>5</v>
      </c>
      <c r="F333" s="270" t="s">
        <v>801</v>
      </c>
      <c r="G333" s="271"/>
      <c r="H333" s="271"/>
      <c r="I333" s="271"/>
      <c r="J333" s="151"/>
      <c r="K333" s="153">
        <v>0</v>
      </c>
      <c r="L333" s="151"/>
      <c r="M333" s="151"/>
      <c r="N333" s="151"/>
      <c r="O333" s="151"/>
      <c r="P333" s="151"/>
      <c r="Q333" s="151"/>
      <c r="R333" s="154"/>
      <c r="T333" s="155"/>
      <c r="U333" s="151"/>
      <c r="V333" s="151"/>
      <c r="W333" s="151"/>
      <c r="X333" s="151"/>
      <c r="Y333" s="151"/>
      <c r="Z333" s="151"/>
      <c r="AA333" s="156"/>
      <c r="AT333" s="157" t="s">
        <v>137</v>
      </c>
      <c r="AU333" s="157" t="s">
        <v>95</v>
      </c>
      <c r="AV333" s="10" t="s">
        <v>95</v>
      </c>
      <c r="AW333" s="10" t="s">
        <v>32</v>
      </c>
      <c r="AX333" s="10" t="s">
        <v>74</v>
      </c>
      <c r="AY333" s="157" t="s">
        <v>130</v>
      </c>
    </row>
    <row r="334" spans="2:65" s="10" customFormat="1" ht="22.5" customHeight="1">
      <c r="B334" s="150"/>
      <c r="C334" s="151"/>
      <c r="D334" s="151"/>
      <c r="E334" s="152" t="s">
        <v>5</v>
      </c>
      <c r="F334" s="270" t="s">
        <v>801</v>
      </c>
      <c r="G334" s="271"/>
      <c r="H334" s="271"/>
      <c r="I334" s="271"/>
      <c r="J334" s="151"/>
      <c r="K334" s="153">
        <v>0</v>
      </c>
      <c r="L334" s="151"/>
      <c r="M334" s="151"/>
      <c r="N334" s="151"/>
      <c r="O334" s="151"/>
      <c r="P334" s="151"/>
      <c r="Q334" s="151"/>
      <c r="R334" s="154"/>
      <c r="T334" s="155"/>
      <c r="U334" s="151"/>
      <c r="V334" s="151"/>
      <c r="W334" s="151"/>
      <c r="X334" s="151"/>
      <c r="Y334" s="151"/>
      <c r="Z334" s="151"/>
      <c r="AA334" s="156"/>
      <c r="AT334" s="157" t="s">
        <v>137</v>
      </c>
      <c r="AU334" s="157" t="s">
        <v>95</v>
      </c>
      <c r="AV334" s="10" t="s">
        <v>95</v>
      </c>
      <c r="AW334" s="10" t="s">
        <v>32</v>
      </c>
      <c r="AX334" s="10" t="s">
        <v>74</v>
      </c>
      <c r="AY334" s="157" t="s">
        <v>130</v>
      </c>
    </row>
    <row r="335" spans="2:65" s="11" customFormat="1" ht="22.5" customHeight="1">
      <c r="B335" s="158"/>
      <c r="C335" s="159"/>
      <c r="D335" s="159"/>
      <c r="E335" s="160" t="s">
        <v>5</v>
      </c>
      <c r="F335" s="291" t="s">
        <v>141</v>
      </c>
      <c r="G335" s="275"/>
      <c r="H335" s="275"/>
      <c r="I335" s="275"/>
      <c r="J335" s="159"/>
      <c r="K335" s="161">
        <v>10</v>
      </c>
      <c r="L335" s="159"/>
      <c r="M335" s="159"/>
      <c r="N335" s="159"/>
      <c r="O335" s="159"/>
      <c r="P335" s="159"/>
      <c r="Q335" s="159"/>
      <c r="R335" s="162"/>
      <c r="T335" s="163"/>
      <c r="U335" s="159"/>
      <c r="V335" s="159"/>
      <c r="W335" s="159"/>
      <c r="X335" s="159"/>
      <c r="Y335" s="159"/>
      <c r="Z335" s="159"/>
      <c r="AA335" s="164"/>
      <c r="AT335" s="165" t="s">
        <v>137</v>
      </c>
      <c r="AU335" s="165" t="s">
        <v>95</v>
      </c>
      <c r="AV335" s="11" t="s">
        <v>135</v>
      </c>
      <c r="AW335" s="11" t="s">
        <v>32</v>
      </c>
      <c r="AX335" s="11" t="s">
        <v>80</v>
      </c>
      <c r="AY335" s="165" t="s">
        <v>130</v>
      </c>
    </row>
    <row r="336" spans="2:65" s="1" customFormat="1" ht="31.5" customHeight="1">
      <c r="B336" s="140"/>
      <c r="C336" s="141" t="s">
        <v>564</v>
      </c>
      <c r="D336" s="141" t="s">
        <v>131</v>
      </c>
      <c r="E336" s="142" t="s">
        <v>832</v>
      </c>
      <c r="F336" s="260" t="s">
        <v>833</v>
      </c>
      <c r="G336" s="260"/>
      <c r="H336" s="260"/>
      <c r="I336" s="260"/>
      <c r="J336" s="143" t="s">
        <v>144</v>
      </c>
      <c r="K336" s="144">
        <v>33.5</v>
      </c>
      <c r="L336" s="261">
        <v>0</v>
      </c>
      <c r="M336" s="261"/>
      <c r="N336" s="280">
        <f>ROUND(L336*K336,2)</f>
        <v>0</v>
      </c>
      <c r="O336" s="280"/>
      <c r="P336" s="280"/>
      <c r="Q336" s="280"/>
      <c r="R336" s="145"/>
      <c r="T336" s="146" t="s">
        <v>5</v>
      </c>
      <c r="U336" s="43" t="s">
        <v>39</v>
      </c>
      <c r="V336" s="147">
        <v>0</v>
      </c>
      <c r="W336" s="147">
        <f>V336*K336</f>
        <v>0</v>
      </c>
      <c r="X336" s="147">
        <v>0</v>
      </c>
      <c r="Y336" s="147">
        <f>X336*K336</f>
        <v>0</v>
      </c>
      <c r="Z336" s="147">
        <v>0</v>
      </c>
      <c r="AA336" s="148">
        <f>Z336*K336</f>
        <v>0</v>
      </c>
      <c r="AR336" s="20" t="s">
        <v>135</v>
      </c>
      <c r="AT336" s="20" t="s">
        <v>131</v>
      </c>
      <c r="AU336" s="20" t="s">
        <v>95</v>
      </c>
      <c r="AY336" s="20" t="s">
        <v>130</v>
      </c>
      <c r="BE336" s="149">
        <f>IF(U336="základní",N336,0)</f>
        <v>0</v>
      </c>
      <c r="BF336" s="149">
        <f>IF(U336="snížená",N336,0)</f>
        <v>0</v>
      </c>
      <c r="BG336" s="149">
        <f>IF(U336="zákl. přenesená",N336,0)</f>
        <v>0</v>
      </c>
      <c r="BH336" s="149">
        <f>IF(U336="sníž. přenesená",N336,0)</f>
        <v>0</v>
      </c>
      <c r="BI336" s="149">
        <f>IF(U336="nulová",N336,0)</f>
        <v>0</v>
      </c>
      <c r="BJ336" s="20" t="s">
        <v>80</v>
      </c>
      <c r="BK336" s="149">
        <f>ROUND(L336*K336,2)</f>
        <v>0</v>
      </c>
      <c r="BL336" s="20" t="s">
        <v>135</v>
      </c>
      <c r="BM336" s="20" t="s">
        <v>291</v>
      </c>
    </row>
    <row r="337" spans="2:65" s="10" customFormat="1" ht="31.5" customHeight="1">
      <c r="B337" s="150"/>
      <c r="C337" s="151"/>
      <c r="D337" s="151"/>
      <c r="E337" s="152" t="s">
        <v>5</v>
      </c>
      <c r="F337" s="263" t="s">
        <v>834</v>
      </c>
      <c r="G337" s="264"/>
      <c r="H337" s="264"/>
      <c r="I337" s="264"/>
      <c r="J337" s="151"/>
      <c r="K337" s="153">
        <v>22.2</v>
      </c>
      <c r="L337" s="151"/>
      <c r="M337" s="151"/>
      <c r="N337" s="151"/>
      <c r="O337" s="151"/>
      <c r="P337" s="151"/>
      <c r="Q337" s="151"/>
      <c r="R337" s="154"/>
      <c r="T337" s="155"/>
      <c r="U337" s="151"/>
      <c r="V337" s="151"/>
      <c r="W337" s="151"/>
      <c r="X337" s="151"/>
      <c r="Y337" s="151"/>
      <c r="Z337" s="151"/>
      <c r="AA337" s="156"/>
      <c r="AT337" s="157" t="s">
        <v>137</v>
      </c>
      <c r="AU337" s="157" t="s">
        <v>95</v>
      </c>
      <c r="AV337" s="10" t="s">
        <v>95</v>
      </c>
      <c r="AW337" s="10" t="s">
        <v>32</v>
      </c>
      <c r="AX337" s="10" t="s">
        <v>74</v>
      </c>
      <c r="AY337" s="157" t="s">
        <v>130</v>
      </c>
    </row>
    <row r="338" spans="2:65" s="10" customFormat="1" ht="31.5" customHeight="1">
      <c r="B338" s="150"/>
      <c r="C338" s="151"/>
      <c r="D338" s="151"/>
      <c r="E338" s="152" t="s">
        <v>5</v>
      </c>
      <c r="F338" s="270" t="s">
        <v>835</v>
      </c>
      <c r="G338" s="271"/>
      <c r="H338" s="271"/>
      <c r="I338" s="271"/>
      <c r="J338" s="151"/>
      <c r="K338" s="153">
        <v>10.5</v>
      </c>
      <c r="L338" s="151"/>
      <c r="M338" s="151"/>
      <c r="N338" s="151"/>
      <c r="O338" s="151"/>
      <c r="P338" s="151"/>
      <c r="Q338" s="151"/>
      <c r="R338" s="154"/>
      <c r="T338" s="155"/>
      <c r="U338" s="151"/>
      <c r="V338" s="151"/>
      <c r="W338" s="151"/>
      <c r="X338" s="151"/>
      <c r="Y338" s="151"/>
      <c r="Z338" s="151"/>
      <c r="AA338" s="156"/>
      <c r="AT338" s="157" t="s">
        <v>137</v>
      </c>
      <c r="AU338" s="157" t="s">
        <v>95</v>
      </c>
      <c r="AV338" s="10" t="s">
        <v>95</v>
      </c>
      <c r="AW338" s="10" t="s">
        <v>32</v>
      </c>
      <c r="AX338" s="10" t="s">
        <v>74</v>
      </c>
      <c r="AY338" s="157" t="s">
        <v>130</v>
      </c>
    </row>
    <row r="339" spans="2:65" s="10" customFormat="1" ht="22.5" customHeight="1">
      <c r="B339" s="150"/>
      <c r="C339" s="151"/>
      <c r="D339" s="151"/>
      <c r="E339" s="152" t="s">
        <v>5</v>
      </c>
      <c r="F339" s="270" t="s">
        <v>836</v>
      </c>
      <c r="G339" s="271"/>
      <c r="H339" s="271"/>
      <c r="I339" s="271"/>
      <c r="J339" s="151"/>
      <c r="K339" s="153">
        <v>0.8</v>
      </c>
      <c r="L339" s="151"/>
      <c r="M339" s="151"/>
      <c r="N339" s="151"/>
      <c r="O339" s="151"/>
      <c r="P339" s="151"/>
      <c r="Q339" s="151"/>
      <c r="R339" s="154"/>
      <c r="T339" s="155"/>
      <c r="U339" s="151"/>
      <c r="V339" s="151"/>
      <c r="W339" s="151"/>
      <c r="X339" s="151"/>
      <c r="Y339" s="151"/>
      <c r="Z339" s="151"/>
      <c r="AA339" s="156"/>
      <c r="AT339" s="157" t="s">
        <v>137</v>
      </c>
      <c r="AU339" s="157" t="s">
        <v>95</v>
      </c>
      <c r="AV339" s="10" t="s">
        <v>95</v>
      </c>
      <c r="AW339" s="10" t="s">
        <v>32</v>
      </c>
      <c r="AX339" s="10" t="s">
        <v>74</v>
      </c>
      <c r="AY339" s="157" t="s">
        <v>130</v>
      </c>
    </row>
    <row r="340" spans="2:65" s="10" customFormat="1" ht="22.5" customHeight="1">
      <c r="B340" s="150"/>
      <c r="C340" s="151"/>
      <c r="D340" s="151"/>
      <c r="E340" s="152" t="s">
        <v>5</v>
      </c>
      <c r="F340" s="270" t="s">
        <v>837</v>
      </c>
      <c r="G340" s="271"/>
      <c r="H340" s="271"/>
      <c r="I340" s="271"/>
      <c r="J340" s="151"/>
      <c r="K340" s="153">
        <v>0</v>
      </c>
      <c r="L340" s="151"/>
      <c r="M340" s="151"/>
      <c r="N340" s="151"/>
      <c r="O340" s="151"/>
      <c r="P340" s="151"/>
      <c r="Q340" s="151"/>
      <c r="R340" s="154"/>
      <c r="T340" s="155"/>
      <c r="U340" s="151"/>
      <c r="V340" s="151"/>
      <c r="W340" s="151"/>
      <c r="X340" s="151"/>
      <c r="Y340" s="151"/>
      <c r="Z340" s="151"/>
      <c r="AA340" s="156"/>
      <c r="AT340" s="157" t="s">
        <v>137</v>
      </c>
      <c r="AU340" s="157" t="s">
        <v>95</v>
      </c>
      <c r="AV340" s="10" t="s">
        <v>95</v>
      </c>
      <c r="AW340" s="10" t="s">
        <v>32</v>
      </c>
      <c r="AX340" s="10" t="s">
        <v>74</v>
      </c>
      <c r="AY340" s="157" t="s">
        <v>130</v>
      </c>
    </row>
    <row r="341" spans="2:65" s="10" customFormat="1" ht="22.5" customHeight="1">
      <c r="B341" s="150"/>
      <c r="C341" s="151"/>
      <c r="D341" s="151"/>
      <c r="E341" s="152" t="s">
        <v>5</v>
      </c>
      <c r="F341" s="270" t="s">
        <v>805</v>
      </c>
      <c r="G341" s="271"/>
      <c r="H341" s="271"/>
      <c r="I341" s="271"/>
      <c r="J341" s="151"/>
      <c r="K341" s="153">
        <v>0</v>
      </c>
      <c r="L341" s="151"/>
      <c r="M341" s="151"/>
      <c r="N341" s="151"/>
      <c r="O341" s="151"/>
      <c r="P341" s="151"/>
      <c r="Q341" s="151"/>
      <c r="R341" s="154"/>
      <c r="T341" s="155"/>
      <c r="U341" s="151"/>
      <c r="V341" s="151"/>
      <c r="W341" s="151"/>
      <c r="X341" s="151"/>
      <c r="Y341" s="151"/>
      <c r="Z341" s="151"/>
      <c r="AA341" s="156"/>
      <c r="AT341" s="157" t="s">
        <v>137</v>
      </c>
      <c r="AU341" s="157" t="s">
        <v>95</v>
      </c>
      <c r="AV341" s="10" t="s">
        <v>95</v>
      </c>
      <c r="AW341" s="10" t="s">
        <v>32</v>
      </c>
      <c r="AX341" s="10" t="s">
        <v>74</v>
      </c>
      <c r="AY341" s="157" t="s">
        <v>130</v>
      </c>
    </row>
    <row r="342" spans="2:65" s="11" customFormat="1" ht="22.5" customHeight="1">
      <c r="B342" s="158"/>
      <c r="C342" s="159"/>
      <c r="D342" s="159"/>
      <c r="E342" s="160" t="s">
        <v>5</v>
      </c>
      <c r="F342" s="291" t="s">
        <v>141</v>
      </c>
      <c r="G342" s="275"/>
      <c r="H342" s="275"/>
      <c r="I342" s="275"/>
      <c r="J342" s="159"/>
      <c r="K342" s="161">
        <v>33.5</v>
      </c>
      <c r="L342" s="159"/>
      <c r="M342" s="159"/>
      <c r="N342" s="159"/>
      <c r="O342" s="159"/>
      <c r="P342" s="159"/>
      <c r="Q342" s="159"/>
      <c r="R342" s="162"/>
      <c r="T342" s="163"/>
      <c r="U342" s="159"/>
      <c r="V342" s="159"/>
      <c r="W342" s="159"/>
      <c r="X342" s="159"/>
      <c r="Y342" s="159"/>
      <c r="Z342" s="159"/>
      <c r="AA342" s="164"/>
      <c r="AT342" s="165" t="s">
        <v>137</v>
      </c>
      <c r="AU342" s="165" t="s">
        <v>95</v>
      </c>
      <c r="AV342" s="11" t="s">
        <v>135</v>
      </c>
      <c r="AW342" s="11" t="s">
        <v>32</v>
      </c>
      <c r="AX342" s="11" t="s">
        <v>80</v>
      </c>
      <c r="AY342" s="165" t="s">
        <v>130</v>
      </c>
    </row>
    <row r="343" spans="2:65" s="1" customFormat="1" ht="31.5" customHeight="1">
      <c r="B343" s="140"/>
      <c r="C343" s="141" t="s">
        <v>569</v>
      </c>
      <c r="D343" s="141" t="s">
        <v>131</v>
      </c>
      <c r="E343" s="142" t="s">
        <v>838</v>
      </c>
      <c r="F343" s="260" t="s">
        <v>839</v>
      </c>
      <c r="G343" s="260"/>
      <c r="H343" s="260"/>
      <c r="I343" s="260"/>
      <c r="J343" s="143" t="s">
        <v>144</v>
      </c>
      <c r="K343" s="144">
        <v>50.5</v>
      </c>
      <c r="L343" s="261">
        <v>0</v>
      </c>
      <c r="M343" s="261"/>
      <c r="N343" s="280">
        <f>ROUND(L343*K343,2)</f>
        <v>0</v>
      </c>
      <c r="O343" s="280"/>
      <c r="P343" s="280"/>
      <c r="Q343" s="280"/>
      <c r="R343" s="145"/>
      <c r="T343" s="146" t="s">
        <v>5</v>
      </c>
      <c r="U343" s="43" t="s">
        <v>39</v>
      </c>
      <c r="V343" s="147">
        <v>0</v>
      </c>
      <c r="W343" s="147">
        <f>V343*K343</f>
        <v>0</v>
      </c>
      <c r="X343" s="147">
        <v>0</v>
      </c>
      <c r="Y343" s="147">
        <f>X343*K343</f>
        <v>0</v>
      </c>
      <c r="Z343" s="147">
        <v>0</v>
      </c>
      <c r="AA343" s="148">
        <f>Z343*K343</f>
        <v>0</v>
      </c>
      <c r="AR343" s="20" t="s">
        <v>135</v>
      </c>
      <c r="AT343" s="20" t="s">
        <v>131</v>
      </c>
      <c r="AU343" s="20" t="s">
        <v>95</v>
      </c>
      <c r="AY343" s="20" t="s">
        <v>130</v>
      </c>
      <c r="BE343" s="149">
        <f>IF(U343="základní",N343,0)</f>
        <v>0</v>
      </c>
      <c r="BF343" s="149">
        <f>IF(U343="snížená",N343,0)</f>
        <v>0</v>
      </c>
      <c r="BG343" s="149">
        <f>IF(U343="zákl. přenesená",N343,0)</f>
        <v>0</v>
      </c>
      <c r="BH343" s="149">
        <f>IF(U343="sníž. přenesená",N343,0)</f>
        <v>0</v>
      </c>
      <c r="BI343" s="149">
        <f>IF(U343="nulová",N343,0)</f>
        <v>0</v>
      </c>
      <c r="BJ343" s="20" t="s">
        <v>80</v>
      </c>
      <c r="BK343" s="149">
        <f>ROUND(L343*K343,2)</f>
        <v>0</v>
      </c>
      <c r="BL343" s="20" t="s">
        <v>135</v>
      </c>
      <c r="BM343" s="20" t="s">
        <v>294</v>
      </c>
    </row>
    <row r="344" spans="2:65" s="10" customFormat="1" ht="22.5" customHeight="1">
      <c r="B344" s="150"/>
      <c r="C344" s="151"/>
      <c r="D344" s="151"/>
      <c r="E344" s="152" t="s">
        <v>5</v>
      </c>
      <c r="F344" s="263" t="s">
        <v>840</v>
      </c>
      <c r="G344" s="264"/>
      <c r="H344" s="264"/>
      <c r="I344" s="264"/>
      <c r="J344" s="151"/>
      <c r="K344" s="153">
        <v>11.5</v>
      </c>
      <c r="L344" s="151"/>
      <c r="M344" s="151"/>
      <c r="N344" s="151"/>
      <c r="O344" s="151"/>
      <c r="P344" s="151"/>
      <c r="Q344" s="151"/>
      <c r="R344" s="154"/>
      <c r="T344" s="155"/>
      <c r="U344" s="151"/>
      <c r="V344" s="151"/>
      <c r="W344" s="151"/>
      <c r="X344" s="151"/>
      <c r="Y344" s="151"/>
      <c r="Z344" s="151"/>
      <c r="AA344" s="156"/>
      <c r="AT344" s="157" t="s">
        <v>137</v>
      </c>
      <c r="AU344" s="157" t="s">
        <v>95</v>
      </c>
      <c r="AV344" s="10" t="s">
        <v>95</v>
      </c>
      <c r="AW344" s="10" t="s">
        <v>32</v>
      </c>
      <c r="AX344" s="10" t="s">
        <v>74</v>
      </c>
      <c r="AY344" s="157" t="s">
        <v>130</v>
      </c>
    </row>
    <row r="345" spans="2:65" s="10" customFormat="1" ht="31.5" customHeight="1">
      <c r="B345" s="150"/>
      <c r="C345" s="151"/>
      <c r="D345" s="151"/>
      <c r="E345" s="152" t="s">
        <v>5</v>
      </c>
      <c r="F345" s="270" t="s">
        <v>841</v>
      </c>
      <c r="G345" s="271"/>
      <c r="H345" s="271"/>
      <c r="I345" s="271"/>
      <c r="J345" s="151"/>
      <c r="K345" s="153">
        <v>39</v>
      </c>
      <c r="L345" s="151"/>
      <c r="M345" s="151"/>
      <c r="N345" s="151"/>
      <c r="O345" s="151"/>
      <c r="P345" s="151"/>
      <c r="Q345" s="151"/>
      <c r="R345" s="154"/>
      <c r="T345" s="155"/>
      <c r="U345" s="151"/>
      <c r="V345" s="151"/>
      <c r="W345" s="151"/>
      <c r="X345" s="151"/>
      <c r="Y345" s="151"/>
      <c r="Z345" s="151"/>
      <c r="AA345" s="156"/>
      <c r="AT345" s="157" t="s">
        <v>137</v>
      </c>
      <c r="AU345" s="157" t="s">
        <v>95</v>
      </c>
      <c r="AV345" s="10" t="s">
        <v>95</v>
      </c>
      <c r="AW345" s="10" t="s">
        <v>32</v>
      </c>
      <c r="AX345" s="10" t="s">
        <v>74</v>
      </c>
      <c r="AY345" s="157" t="s">
        <v>130</v>
      </c>
    </row>
    <row r="346" spans="2:65" s="11" customFormat="1" ht="22.5" customHeight="1">
      <c r="B346" s="158"/>
      <c r="C346" s="159"/>
      <c r="D346" s="159"/>
      <c r="E346" s="160" t="s">
        <v>5</v>
      </c>
      <c r="F346" s="291" t="s">
        <v>141</v>
      </c>
      <c r="G346" s="275"/>
      <c r="H346" s="275"/>
      <c r="I346" s="275"/>
      <c r="J346" s="159"/>
      <c r="K346" s="161">
        <v>50.5</v>
      </c>
      <c r="L346" s="159"/>
      <c r="M346" s="159"/>
      <c r="N346" s="159"/>
      <c r="O346" s="159"/>
      <c r="P346" s="159"/>
      <c r="Q346" s="159"/>
      <c r="R346" s="162"/>
      <c r="T346" s="163"/>
      <c r="U346" s="159"/>
      <c r="V346" s="159"/>
      <c r="W346" s="159"/>
      <c r="X346" s="159"/>
      <c r="Y346" s="159"/>
      <c r="Z346" s="159"/>
      <c r="AA346" s="164"/>
      <c r="AT346" s="165" t="s">
        <v>137</v>
      </c>
      <c r="AU346" s="165" t="s">
        <v>95</v>
      </c>
      <c r="AV346" s="11" t="s">
        <v>135</v>
      </c>
      <c r="AW346" s="11" t="s">
        <v>32</v>
      </c>
      <c r="AX346" s="11" t="s">
        <v>80</v>
      </c>
      <c r="AY346" s="165" t="s">
        <v>130</v>
      </c>
    </row>
    <row r="347" spans="2:65" s="1" customFormat="1" ht="31.5" customHeight="1">
      <c r="B347" s="140"/>
      <c r="C347" s="141" t="s">
        <v>232</v>
      </c>
      <c r="D347" s="141" t="s">
        <v>131</v>
      </c>
      <c r="E347" s="142" t="s">
        <v>842</v>
      </c>
      <c r="F347" s="260" t="s">
        <v>843</v>
      </c>
      <c r="G347" s="260"/>
      <c r="H347" s="260"/>
      <c r="I347" s="260"/>
      <c r="J347" s="143" t="s">
        <v>181</v>
      </c>
      <c r="K347" s="144">
        <v>9</v>
      </c>
      <c r="L347" s="261">
        <v>0</v>
      </c>
      <c r="M347" s="261"/>
      <c r="N347" s="280">
        <f>ROUND(L347*K347,2)</f>
        <v>0</v>
      </c>
      <c r="O347" s="280"/>
      <c r="P347" s="280"/>
      <c r="Q347" s="280"/>
      <c r="R347" s="145"/>
      <c r="T347" s="146" t="s">
        <v>5</v>
      </c>
      <c r="U347" s="43" t="s">
        <v>39</v>
      </c>
      <c r="V347" s="147">
        <v>0</v>
      </c>
      <c r="W347" s="147">
        <f>V347*K347</f>
        <v>0</v>
      </c>
      <c r="X347" s="147">
        <v>0</v>
      </c>
      <c r="Y347" s="147">
        <f>X347*K347</f>
        <v>0</v>
      </c>
      <c r="Z347" s="147">
        <v>0</v>
      </c>
      <c r="AA347" s="148">
        <f>Z347*K347</f>
        <v>0</v>
      </c>
      <c r="AR347" s="20" t="s">
        <v>135</v>
      </c>
      <c r="AT347" s="20" t="s">
        <v>131</v>
      </c>
      <c r="AU347" s="20" t="s">
        <v>95</v>
      </c>
      <c r="AY347" s="20" t="s">
        <v>130</v>
      </c>
      <c r="BE347" s="149">
        <f>IF(U347="základní",N347,0)</f>
        <v>0</v>
      </c>
      <c r="BF347" s="149">
        <f>IF(U347="snížená",N347,0)</f>
        <v>0</v>
      </c>
      <c r="BG347" s="149">
        <f>IF(U347="zákl. přenesená",N347,0)</f>
        <v>0</v>
      </c>
      <c r="BH347" s="149">
        <f>IF(U347="sníž. přenesená",N347,0)</f>
        <v>0</v>
      </c>
      <c r="BI347" s="149">
        <f>IF(U347="nulová",N347,0)</f>
        <v>0</v>
      </c>
      <c r="BJ347" s="20" t="s">
        <v>80</v>
      </c>
      <c r="BK347" s="149">
        <f>ROUND(L347*K347,2)</f>
        <v>0</v>
      </c>
      <c r="BL347" s="20" t="s">
        <v>135</v>
      </c>
      <c r="BM347" s="20" t="s">
        <v>298</v>
      </c>
    </row>
    <row r="348" spans="2:65" s="10" customFormat="1" ht="22.5" customHeight="1">
      <c r="B348" s="150"/>
      <c r="C348" s="151"/>
      <c r="D348" s="151"/>
      <c r="E348" s="152" t="s">
        <v>5</v>
      </c>
      <c r="F348" s="263" t="s">
        <v>844</v>
      </c>
      <c r="G348" s="264"/>
      <c r="H348" s="264"/>
      <c r="I348" s="264"/>
      <c r="J348" s="151"/>
      <c r="K348" s="153">
        <v>7</v>
      </c>
      <c r="L348" s="151"/>
      <c r="M348" s="151"/>
      <c r="N348" s="151"/>
      <c r="O348" s="151"/>
      <c r="P348" s="151"/>
      <c r="Q348" s="151"/>
      <c r="R348" s="154"/>
      <c r="T348" s="155"/>
      <c r="U348" s="151"/>
      <c r="V348" s="151"/>
      <c r="W348" s="151"/>
      <c r="X348" s="151"/>
      <c r="Y348" s="151"/>
      <c r="Z348" s="151"/>
      <c r="AA348" s="156"/>
      <c r="AT348" s="157" t="s">
        <v>137</v>
      </c>
      <c r="AU348" s="157" t="s">
        <v>95</v>
      </c>
      <c r="AV348" s="10" t="s">
        <v>95</v>
      </c>
      <c r="AW348" s="10" t="s">
        <v>32</v>
      </c>
      <c r="AX348" s="10" t="s">
        <v>74</v>
      </c>
      <c r="AY348" s="157" t="s">
        <v>130</v>
      </c>
    </row>
    <row r="349" spans="2:65" s="10" customFormat="1" ht="22.5" customHeight="1">
      <c r="B349" s="150"/>
      <c r="C349" s="151"/>
      <c r="D349" s="151"/>
      <c r="E349" s="152" t="s">
        <v>5</v>
      </c>
      <c r="F349" s="270" t="s">
        <v>845</v>
      </c>
      <c r="G349" s="271"/>
      <c r="H349" s="271"/>
      <c r="I349" s="271"/>
      <c r="J349" s="151"/>
      <c r="K349" s="153">
        <v>2</v>
      </c>
      <c r="L349" s="151"/>
      <c r="M349" s="151"/>
      <c r="N349" s="151"/>
      <c r="O349" s="151"/>
      <c r="P349" s="151"/>
      <c r="Q349" s="151"/>
      <c r="R349" s="154"/>
      <c r="T349" s="155"/>
      <c r="U349" s="151"/>
      <c r="V349" s="151"/>
      <c r="W349" s="151"/>
      <c r="X349" s="151"/>
      <c r="Y349" s="151"/>
      <c r="Z349" s="151"/>
      <c r="AA349" s="156"/>
      <c r="AT349" s="157" t="s">
        <v>137</v>
      </c>
      <c r="AU349" s="157" t="s">
        <v>95</v>
      </c>
      <c r="AV349" s="10" t="s">
        <v>95</v>
      </c>
      <c r="AW349" s="10" t="s">
        <v>32</v>
      </c>
      <c r="AX349" s="10" t="s">
        <v>74</v>
      </c>
      <c r="AY349" s="157" t="s">
        <v>130</v>
      </c>
    </row>
    <row r="350" spans="2:65" s="11" customFormat="1" ht="22.5" customHeight="1">
      <c r="B350" s="158"/>
      <c r="C350" s="159"/>
      <c r="D350" s="159"/>
      <c r="E350" s="160" t="s">
        <v>5</v>
      </c>
      <c r="F350" s="291" t="s">
        <v>141</v>
      </c>
      <c r="G350" s="275"/>
      <c r="H350" s="275"/>
      <c r="I350" s="275"/>
      <c r="J350" s="159"/>
      <c r="K350" s="161">
        <v>9</v>
      </c>
      <c r="L350" s="159"/>
      <c r="M350" s="159"/>
      <c r="N350" s="159"/>
      <c r="O350" s="159"/>
      <c r="P350" s="159"/>
      <c r="Q350" s="159"/>
      <c r="R350" s="162"/>
      <c r="T350" s="163"/>
      <c r="U350" s="159"/>
      <c r="V350" s="159"/>
      <c r="W350" s="159"/>
      <c r="X350" s="159"/>
      <c r="Y350" s="159"/>
      <c r="Z350" s="159"/>
      <c r="AA350" s="164"/>
      <c r="AT350" s="165" t="s">
        <v>137</v>
      </c>
      <c r="AU350" s="165" t="s">
        <v>95</v>
      </c>
      <c r="AV350" s="11" t="s">
        <v>135</v>
      </c>
      <c r="AW350" s="11" t="s">
        <v>32</v>
      </c>
      <c r="AX350" s="11" t="s">
        <v>80</v>
      </c>
      <c r="AY350" s="165" t="s">
        <v>130</v>
      </c>
    </row>
    <row r="351" spans="2:65" s="1" customFormat="1" ht="22.5" customHeight="1">
      <c r="B351" s="140"/>
      <c r="C351" s="166" t="s">
        <v>577</v>
      </c>
      <c r="D351" s="166" t="s">
        <v>151</v>
      </c>
      <c r="E351" s="167" t="s">
        <v>846</v>
      </c>
      <c r="F351" s="281" t="s">
        <v>847</v>
      </c>
      <c r="G351" s="281"/>
      <c r="H351" s="281"/>
      <c r="I351" s="281"/>
      <c r="J351" s="168" t="s">
        <v>181</v>
      </c>
      <c r="K351" s="169">
        <v>4</v>
      </c>
      <c r="L351" s="285">
        <v>0</v>
      </c>
      <c r="M351" s="285"/>
      <c r="N351" s="282">
        <f>ROUND(L351*K351,2)</f>
        <v>0</v>
      </c>
      <c r="O351" s="280"/>
      <c r="P351" s="280"/>
      <c r="Q351" s="280"/>
      <c r="R351" s="145"/>
      <c r="T351" s="146" t="s">
        <v>5</v>
      </c>
      <c r="U351" s="43" t="s">
        <v>39</v>
      </c>
      <c r="V351" s="147">
        <v>0</v>
      </c>
      <c r="W351" s="147">
        <f>V351*K351</f>
        <v>0</v>
      </c>
      <c r="X351" s="147">
        <v>0</v>
      </c>
      <c r="Y351" s="147">
        <f>X351*K351</f>
        <v>0</v>
      </c>
      <c r="Z351" s="147">
        <v>0</v>
      </c>
      <c r="AA351" s="148">
        <f>Z351*K351</f>
        <v>0</v>
      </c>
      <c r="AR351" s="20" t="s">
        <v>154</v>
      </c>
      <c r="AT351" s="20" t="s">
        <v>151</v>
      </c>
      <c r="AU351" s="20" t="s">
        <v>95</v>
      </c>
      <c r="AY351" s="20" t="s">
        <v>130</v>
      </c>
      <c r="BE351" s="149">
        <f>IF(U351="základní",N351,0)</f>
        <v>0</v>
      </c>
      <c r="BF351" s="149">
        <f>IF(U351="snížená",N351,0)</f>
        <v>0</v>
      </c>
      <c r="BG351" s="149">
        <f>IF(U351="zákl. přenesená",N351,0)</f>
        <v>0</v>
      </c>
      <c r="BH351" s="149">
        <f>IF(U351="sníž. přenesená",N351,0)</f>
        <v>0</v>
      </c>
      <c r="BI351" s="149">
        <f>IF(U351="nulová",N351,0)</f>
        <v>0</v>
      </c>
      <c r="BJ351" s="20" t="s">
        <v>80</v>
      </c>
      <c r="BK351" s="149">
        <f>ROUND(L351*K351,2)</f>
        <v>0</v>
      </c>
      <c r="BL351" s="20" t="s">
        <v>135</v>
      </c>
      <c r="BM351" s="20" t="s">
        <v>301</v>
      </c>
    </row>
    <row r="352" spans="2:65" s="1" customFormat="1" ht="42" customHeight="1">
      <c r="B352" s="34"/>
      <c r="C352" s="35"/>
      <c r="D352" s="35"/>
      <c r="E352" s="35"/>
      <c r="F352" s="283" t="s">
        <v>848</v>
      </c>
      <c r="G352" s="284"/>
      <c r="H352" s="284"/>
      <c r="I352" s="284"/>
      <c r="J352" s="35"/>
      <c r="K352" s="35"/>
      <c r="L352" s="35"/>
      <c r="M352" s="35"/>
      <c r="N352" s="35"/>
      <c r="O352" s="35"/>
      <c r="P352" s="35"/>
      <c r="Q352" s="35"/>
      <c r="R352" s="36"/>
      <c r="T352" s="173"/>
      <c r="U352" s="35"/>
      <c r="V352" s="35"/>
      <c r="W352" s="35"/>
      <c r="X352" s="35"/>
      <c r="Y352" s="35"/>
      <c r="Z352" s="35"/>
      <c r="AA352" s="73"/>
      <c r="AT352" s="20" t="s">
        <v>481</v>
      </c>
      <c r="AU352" s="20" t="s">
        <v>95</v>
      </c>
    </row>
    <row r="353" spans="2:65" s="1" customFormat="1" ht="22.5" customHeight="1">
      <c r="B353" s="140"/>
      <c r="C353" s="166" t="s">
        <v>235</v>
      </c>
      <c r="D353" s="166" t="s">
        <v>151</v>
      </c>
      <c r="E353" s="167" t="s">
        <v>849</v>
      </c>
      <c r="F353" s="281" t="s">
        <v>850</v>
      </c>
      <c r="G353" s="281"/>
      <c r="H353" s="281"/>
      <c r="I353" s="281"/>
      <c r="J353" s="168" t="s">
        <v>181</v>
      </c>
      <c r="K353" s="169">
        <v>2</v>
      </c>
      <c r="L353" s="285">
        <v>0</v>
      </c>
      <c r="M353" s="285"/>
      <c r="N353" s="282">
        <f>ROUND(L353*K353,2)</f>
        <v>0</v>
      </c>
      <c r="O353" s="280"/>
      <c r="P353" s="280"/>
      <c r="Q353" s="280"/>
      <c r="R353" s="145"/>
      <c r="T353" s="146" t="s">
        <v>5</v>
      </c>
      <c r="U353" s="43" t="s">
        <v>39</v>
      </c>
      <c r="V353" s="147">
        <v>0</v>
      </c>
      <c r="W353" s="147">
        <f>V353*K353</f>
        <v>0</v>
      </c>
      <c r="X353" s="147">
        <v>0</v>
      </c>
      <c r="Y353" s="147">
        <f>X353*K353</f>
        <v>0</v>
      </c>
      <c r="Z353" s="147">
        <v>0</v>
      </c>
      <c r="AA353" s="148">
        <f>Z353*K353</f>
        <v>0</v>
      </c>
      <c r="AR353" s="20" t="s">
        <v>154</v>
      </c>
      <c r="AT353" s="20" t="s">
        <v>151</v>
      </c>
      <c r="AU353" s="20" t="s">
        <v>95</v>
      </c>
      <c r="AY353" s="20" t="s">
        <v>130</v>
      </c>
      <c r="BE353" s="149">
        <f>IF(U353="základní",N353,0)</f>
        <v>0</v>
      </c>
      <c r="BF353" s="149">
        <f>IF(U353="snížená",N353,0)</f>
        <v>0</v>
      </c>
      <c r="BG353" s="149">
        <f>IF(U353="zákl. přenesená",N353,0)</f>
        <v>0</v>
      </c>
      <c r="BH353" s="149">
        <f>IF(U353="sníž. přenesená",N353,0)</f>
        <v>0</v>
      </c>
      <c r="BI353" s="149">
        <f>IF(U353="nulová",N353,0)</f>
        <v>0</v>
      </c>
      <c r="BJ353" s="20" t="s">
        <v>80</v>
      </c>
      <c r="BK353" s="149">
        <f>ROUND(L353*K353,2)</f>
        <v>0</v>
      </c>
      <c r="BL353" s="20" t="s">
        <v>135</v>
      </c>
      <c r="BM353" s="20" t="s">
        <v>305</v>
      </c>
    </row>
    <row r="354" spans="2:65" s="10" customFormat="1" ht="22.5" customHeight="1">
      <c r="B354" s="150"/>
      <c r="C354" s="151"/>
      <c r="D354" s="151"/>
      <c r="E354" s="152" t="s">
        <v>5</v>
      </c>
      <c r="F354" s="263" t="s">
        <v>851</v>
      </c>
      <c r="G354" s="264"/>
      <c r="H354" s="264"/>
      <c r="I354" s="264"/>
      <c r="J354" s="151"/>
      <c r="K354" s="153">
        <v>2</v>
      </c>
      <c r="L354" s="151"/>
      <c r="M354" s="151"/>
      <c r="N354" s="151"/>
      <c r="O354" s="151"/>
      <c r="P354" s="151"/>
      <c r="Q354" s="151"/>
      <c r="R354" s="154"/>
      <c r="T354" s="155"/>
      <c r="U354" s="151"/>
      <c r="V354" s="151"/>
      <c r="W354" s="151"/>
      <c r="X354" s="151"/>
      <c r="Y354" s="151"/>
      <c r="Z354" s="151"/>
      <c r="AA354" s="156"/>
      <c r="AT354" s="157" t="s">
        <v>137</v>
      </c>
      <c r="AU354" s="157" t="s">
        <v>95</v>
      </c>
      <c r="AV354" s="10" t="s">
        <v>95</v>
      </c>
      <c r="AW354" s="10" t="s">
        <v>32</v>
      </c>
      <c r="AX354" s="10" t="s">
        <v>74</v>
      </c>
      <c r="AY354" s="157" t="s">
        <v>130</v>
      </c>
    </row>
    <row r="355" spans="2:65" s="11" customFormat="1" ht="22.5" customHeight="1">
      <c r="B355" s="158"/>
      <c r="C355" s="159"/>
      <c r="D355" s="159"/>
      <c r="E355" s="160" t="s">
        <v>5</v>
      </c>
      <c r="F355" s="291" t="s">
        <v>141</v>
      </c>
      <c r="G355" s="275"/>
      <c r="H355" s="275"/>
      <c r="I355" s="275"/>
      <c r="J355" s="159"/>
      <c r="K355" s="161">
        <v>2</v>
      </c>
      <c r="L355" s="159"/>
      <c r="M355" s="159"/>
      <c r="N355" s="159"/>
      <c r="O355" s="159"/>
      <c r="P355" s="159"/>
      <c r="Q355" s="159"/>
      <c r="R355" s="162"/>
      <c r="T355" s="163"/>
      <c r="U355" s="159"/>
      <c r="V355" s="159"/>
      <c r="W355" s="159"/>
      <c r="X355" s="159"/>
      <c r="Y355" s="159"/>
      <c r="Z355" s="159"/>
      <c r="AA355" s="164"/>
      <c r="AT355" s="165" t="s">
        <v>137</v>
      </c>
      <c r="AU355" s="165" t="s">
        <v>95</v>
      </c>
      <c r="AV355" s="11" t="s">
        <v>135</v>
      </c>
      <c r="AW355" s="11" t="s">
        <v>32</v>
      </c>
      <c r="AX355" s="11" t="s">
        <v>80</v>
      </c>
      <c r="AY355" s="165" t="s">
        <v>130</v>
      </c>
    </row>
    <row r="356" spans="2:65" s="1" customFormat="1" ht="44.25" customHeight="1">
      <c r="B356" s="140"/>
      <c r="C356" s="166" t="s">
        <v>852</v>
      </c>
      <c r="D356" s="166" t="s">
        <v>151</v>
      </c>
      <c r="E356" s="167" t="s">
        <v>853</v>
      </c>
      <c r="F356" s="281" t="s">
        <v>854</v>
      </c>
      <c r="G356" s="281"/>
      <c r="H356" s="281"/>
      <c r="I356" s="281"/>
      <c r="J356" s="168" t="s">
        <v>181</v>
      </c>
      <c r="K356" s="169">
        <v>3</v>
      </c>
      <c r="L356" s="285">
        <v>0</v>
      </c>
      <c r="M356" s="285"/>
      <c r="N356" s="282">
        <f>ROUND(L356*K356,2)</f>
        <v>0</v>
      </c>
      <c r="O356" s="280"/>
      <c r="P356" s="280"/>
      <c r="Q356" s="280"/>
      <c r="R356" s="145"/>
      <c r="T356" s="146" t="s">
        <v>5</v>
      </c>
      <c r="U356" s="43" t="s">
        <v>39</v>
      </c>
      <c r="V356" s="147">
        <v>0</v>
      </c>
      <c r="W356" s="147">
        <f>V356*K356</f>
        <v>0</v>
      </c>
      <c r="X356" s="147">
        <v>0</v>
      </c>
      <c r="Y356" s="147">
        <f>X356*K356</f>
        <v>0</v>
      </c>
      <c r="Z356" s="147">
        <v>0</v>
      </c>
      <c r="AA356" s="148">
        <f>Z356*K356</f>
        <v>0</v>
      </c>
      <c r="AR356" s="20" t="s">
        <v>154</v>
      </c>
      <c r="AT356" s="20" t="s">
        <v>151</v>
      </c>
      <c r="AU356" s="20" t="s">
        <v>95</v>
      </c>
      <c r="AY356" s="20" t="s">
        <v>130</v>
      </c>
      <c r="BE356" s="149">
        <f>IF(U356="základní",N356,0)</f>
        <v>0</v>
      </c>
      <c r="BF356" s="149">
        <f>IF(U356="snížená",N356,0)</f>
        <v>0</v>
      </c>
      <c r="BG356" s="149">
        <f>IF(U356="zákl. přenesená",N356,0)</f>
        <v>0</v>
      </c>
      <c r="BH356" s="149">
        <f>IF(U356="sníž. přenesená",N356,0)</f>
        <v>0</v>
      </c>
      <c r="BI356" s="149">
        <f>IF(U356="nulová",N356,0)</f>
        <v>0</v>
      </c>
      <c r="BJ356" s="20" t="s">
        <v>80</v>
      </c>
      <c r="BK356" s="149">
        <f>ROUND(L356*K356,2)</f>
        <v>0</v>
      </c>
      <c r="BL356" s="20" t="s">
        <v>135</v>
      </c>
      <c r="BM356" s="20" t="s">
        <v>308</v>
      </c>
    </row>
    <row r="357" spans="2:65" s="1" customFormat="1" ht="31.5" customHeight="1">
      <c r="B357" s="140"/>
      <c r="C357" s="141" t="s">
        <v>302</v>
      </c>
      <c r="D357" s="141" t="s">
        <v>131</v>
      </c>
      <c r="E357" s="142" t="s">
        <v>855</v>
      </c>
      <c r="F357" s="260" t="s">
        <v>856</v>
      </c>
      <c r="G357" s="260"/>
      <c r="H357" s="260"/>
      <c r="I357" s="260"/>
      <c r="J357" s="143" t="s">
        <v>181</v>
      </c>
      <c r="K357" s="144">
        <v>23</v>
      </c>
      <c r="L357" s="261">
        <v>0</v>
      </c>
      <c r="M357" s="261"/>
      <c r="N357" s="280">
        <f>ROUND(L357*K357,2)</f>
        <v>0</v>
      </c>
      <c r="O357" s="280"/>
      <c r="P357" s="280"/>
      <c r="Q357" s="280"/>
      <c r="R357" s="145"/>
      <c r="T357" s="146" t="s">
        <v>5</v>
      </c>
      <c r="U357" s="43" t="s">
        <v>39</v>
      </c>
      <c r="V357" s="147">
        <v>0</v>
      </c>
      <c r="W357" s="147">
        <f>V357*K357</f>
        <v>0</v>
      </c>
      <c r="X357" s="147">
        <v>0</v>
      </c>
      <c r="Y357" s="147">
        <f>X357*K357</f>
        <v>0</v>
      </c>
      <c r="Z357" s="147">
        <v>0</v>
      </c>
      <c r="AA357" s="148">
        <f>Z357*K357</f>
        <v>0</v>
      </c>
      <c r="AR357" s="20" t="s">
        <v>135</v>
      </c>
      <c r="AT357" s="20" t="s">
        <v>131</v>
      </c>
      <c r="AU357" s="20" t="s">
        <v>95</v>
      </c>
      <c r="AY357" s="20" t="s">
        <v>130</v>
      </c>
      <c r="BE357" s="149">
        <f>IF(U357="základní",N357,0)</f>
        <v>0</v>
      </c>
      <c r="BF357" s="149">
        <f>IF(U357="snížená",N357,0)</f>
        <v>0</v>
      </c>
      <c r="BG357" s="149">
        <f>IF(U357="zákl. přenesená",N357,0)</f>
        <v>0</v>
      </c>
      <c r="BH357" s="149">
        <f>IF(U357="sníž. přenesená",N357,0)</f>
        <v>0</v>
      </c>
      <c r="BI357" s="149">
        <f>IF(U357="nulová",N357,0)</f>
        <v>0</v>
      </c>
      <c r="BJ357" s="20" t="s">
        <v>80</v>
      </c>
      <c r="BK357" s="149">
        <f>ROUND(L357*K357,2)</f>
        <v>0</v>
      </c>
      <c r="BL357" s="20" t="s">
        <v>135</v>
      </c>
      <c r="BM357" s="20" t="s">
        <v>312</v>
      </c>
    </row>
    <row r="358" spans="2:65" s="1" customFormat="1" ht="31.5" customHeight="1">
      <c r="B358" s="140"/>
      <c r="C358" s="141" t="s">
        <v>238</v>
      </c>
      <c r="D358" s="141" t="s">
        <v>131</v>
      </c>
      <c r="E358" s="142" t="s">
        <v>857</v>
      </c>
      <c r="F358" s="260" t="s">
        <v>858</v>
      </c>
      <c r="G358" s="260"/>
      <c r="H358" s="260"/>
      <c r="I358" s="260"/>
      <c r="J358" s="143" t="s">
        <v>181</v>
      </c>
      <c r="K358" s="144">
        <v>5</v>
      </c>
      <c r="L358" s="261">
        <v>0</v>
      </c>
      <c r="M358" s="261"/>
      <c r="N358" s="280">
        <f>ROUND(L358*K358,2)</f>
        <v>0</v>
      </c>
      <c r="O358" s="280"/>
      <c r="P358" s="280"/>
      <c r="Q358" s="280"/>
      <c r="R358" s="145"/>
      <c r="T358" s="146" t="s">
        <v>5</v>
      </c>
      <c r="U358" s="43" t="s">
        <v>39</v>
      </c>
      <c r="V358" s="147">
        <v>0</v>
      </c>
      <c r="W358" s="147">
        <f>V358*K358</f>
        <v>0</v>
      </c>
      <c r="X358" s="147">
        <v>0</v>
      </c>
      <c r="Y358" s="147">
        <f>X358*K358</f>
        <v>0</v>
      </c>
      <c r="Z358" s="147">
        <v>0</v>
      </c>
      <c r="AA358" s="148">
        <f>Z358*K358</f>
        <v>0</v>
      </c>
      <c r="AR358" s="20" t="s">
        <v>135</v>
      </c>
      <c r="AT358" s="20" t="s">
        <v>131</v>
      </c>
      <c r="AU358" s="20" t="s">
        <v>95</v>
      </c>
      <c r="AY358" s="20" t="s">
        <v>130</v>
      </c>
      <c r="BE358" s="149">
        <f>IF(U358="základní",N358,0)</f>
        <v>0</v>
      </c>
      <c r="BF358" s="149">
        <f>IF(U358="snížená",N358,0)</f>
        <v>0</v>
      </c>
      <c r="BG358" s="149">
        <f>IF(U358="zákl. přenesená",N358,0)</f>
        <v>0</v>
      </c>
      <c r="BH358" s="149">
        <f>IF(U358="sníž. přenesená",N358,0)</f>
        <v>0</v>
      </c>
      <c r="BI358" s="149">
        <f>IF(U358="nulová",N358,0)</f>
        <v>0</v>
      </c>
      <c r="BJ358" s="20" t="s">
        <v>80</v>
      </c>
      <c r="BK358" s="149">
        <f>ROUND(L358*K358,2)</f>
        <v>0</v>
      </c>
      <c r="BL358" s="20" t="s">
        <v>135</v>
      </c>
      <c r="BM358" s="20" t="s">
        <v>315</v>
      </c>
    </row>
    <row r="359" spans="2:65" s="10" customFormat="1" ht="22.5" customHeight="1">
      <c r="B359" s="150"/>
      <c r="C359" s="151"/>
      <c r="D359" s="151"/>
      <c r="E359" s="152" t="s">
        <v>5</v>
      </c>
      <c r="F359" s="263" t="s">
        <v>859</v>
      </c>
      <c r="G359" s="264"/>
      <c r="H359" s="264"/>
      <c r="I359" s="264"/>
      <c r="J359" s="151"/>
      <c r="K359" s="153">
        <v>2</v>
      </c>
      <c r="L359" s="151"/>
      <c r="M359" s="151"/>
      <c r="N359" s="151"/>
      <c r="O359" s="151"/>
      <c r="P359" s="151"/>
      <c r="Q359" s="151"/>
      <c r="R359" s="154"/>
      <c r="T359" s="155"/>
      <c r="U359" s="151"/>
      <c r="V359" s="151"/>
      <c r="W359" s="151"/>
      <c r="X359" s="151"/>
      <c r="Y359" s="151"/>
      <c r="Z359" s="151"/>
      <c r="AA359" s="156"/>
      <c r="AT359" s="157" t="s">
        <v>137</v>
      </c>
      <c r="AU359" s="157" t="s">
        <v>95</v>
      </c>
      <c r="AV359" s="10" t="s">
        <v>95</v>
      </c>
      <c r="AW359" s="10" t="s">
        <v>32</v>
      </c>
      <c r="AX359" s="10" t="s">
        <v>74</v>
      </c>
      <c r="AY359" s="157" t="s">
        <v>130</v>
      </c>
    </row>
    <row r="360" spans="2:65" s="10" customFormat="1" ht="22.5" customHeight="1">
      <c r="B360" s="150"/>
      <c r="C360" s="151"/>
      <c r="D360" s="151"/>
      <c r="E360" s="152" t="s">
        <v>5</v>
      </c>
      <c r="F360" s="270" t="s">
        <v>845</v>
      </c>
      <c r="G360" s="271"/>
      <c r="H360" s="271"/>
      <c r="I360" s="271"/>
      <c r="J360" s="151"/>
      <c r="K360" s="153">
        <v>2</v>
      </c>
      <c r="L360" s="151"/>
      <c r="M360" s="151"/>
      <c r="N360" s="151"/>
      <c r="O360" s="151"/>
      <c r="P360" s="151"/>
      <c r="Q360" s="151"/>
      <c r="R360" s="154"/>
      <c r="T360" s="155"/>
      <c r="U360" s="151"/>
      <c r="V360" s="151"/>
      <c r="W360" s="151"/>
      <c r="X360" s="151"/>
      <c r="Y360" s="151"/>
      <c r="Z360" s="151"/>
      <c r="AA360" s="156"/>
      <c r="AT360" s="157" t="s">
        <v>137</v>
      </c>
      <c r="AU360" s="157" t="s">
        <v>95</v>
      </c>
      <c r="AV360" s="10" t="s">
        <v>95</v>
      </c>
      <c r="AW360" s="10" t="s">
        <v>32</v>
      </c>
      <c r="AX360" s="10" t="s">
        <v>74</v>
      </c>
      <c r="AY360" s="157" t="s">
        <v>130</v>
      </c>
    </row>
    <row r="361" spans="2:65" s="10" customFormat="1" ht="22.5" customHeight="1">
      <c r="B361" s="150"/>
      <c r="C361" s="151"/>
      <c r="D361" s="151"/>
      <c r="E361" s="152" t="s">
        <v>5</v>
      </c>
      <c r="F361" s="270" t="s">
        <v>860</v>
      </c>
      <c r="G361" s="271"/>
      <c r="H361" s="271"/>
      <c r="I361" s="271"/>
      <c r="J361" s="151"/>
      <c r="K361" s="153">
        <v>1</v>
      </c>
      <c r="L361" s="151"/>
      <c r="M361" s="151"/>
      <c r="N361" s="151"/>
      <c r="O361" s="151"/>
      <c r="P361" s="151"/>
      <c r="Q361" s="151"/>
      <c r="R361" s="154"/>
      <c r="T361" s="155"/>
      <c r="U361" s="151"/>
      <c r="V361" s="151"/>
      <c r="W361" s="151"/>
      <c r="X361" s="151"/>
      <c r="Y361" s="151"/>
      <c r="Z361" s="151"/>
      <c r="AA361" s="156"/>
      <c r="AT361" s="157" t="s">
        <v>137</v>
      </c>
      <c r="AU361" s="157" t="s">
        <v>95</v>
      </c>
      <c r="AV361" s="10" t="s">
        <v>95</v>
      </c>
      <c r="AW361" s="10" t="s">
        <v>32</v>
      </c>
      <c r="AX361" s="10" t="s">
        <v>74</v>
      </c>
      <c r="AY361" s="157" t="s">
        <v>130</v>
      </c>
    </row>
    <row r="362" spans="2:65" s="11" customFormat="1" ht="22.5" customHeight="1">
      <c r="B362" s="158"/>
      <c r="C362" s="159"/>
      <c r="D362" s="159"/>
      <c r="E362" s="160" t="s">
        <v>5</v>
      </c>
      <c r="F362" s="291" t="s">
        <v>141</v>
      </c>
      <c r="G362" s="275"/>
      <c r="H362" s="275"/>
      <c r="I362" s="275"/>
      <c r="J362" s="159"/>
      <c r="K362" s="161">
        <v>5</v>
      </c>
      <c r="L362" s="159"/>
      <c r="M362" s="159"/>
      <c r="N362" s="159"/>
      <c r="O362" s="159"/>
      <c r="P362" s="159"/>
      <c r="Q362" s="159"/>
      <c r="R362" s="162"/>
      <c r="T362" s="163"/>
      <c r="U362" s="159"/>
      <c r="V362" s="159"/>
      <c r="W362" s="159"/>
      <c r="X362" s="159"/>
      <c r="Y362" s="159"/>
      <c r="Z362" s="159"/>
      <c r="AA362" s="164"/>
      <c r="AT362" s="165" t="s">
        <v>137</v>
      </c>
      <c r="AU362" s="165" t="s">
        <v>95</v>
      </c>
      <c r="AV362" s="11" t="s">
        <v>135</v>
      </c>
      <c r="AW362" s="11" t="s">
        <v>32</v>
      </c>
      <c r="AX362" s="11" t="s">
        <v>80</v>
      </c>
      <c r="AY362" s="165" t="s">
        <v>130</v>
      </c>
    </row>
    <row r="363" spans="2:65" s="1" customFormat="1" ht="22.5" customHeight="1">
      <c r="B363" s="140"/>
      <c r="C363" s="166" t="s">
        <v>861</v>
      </c>
      <c r="D363" s="166" t="s">
        <v>151</v>
      </c>
      <c r="E363" s="167" t="s">
        <v>862</v>
      </c>
      <c r="F363" s="281" t="s">
        <v>863</v>
      </c>
      <c r="G363" s="281"/>
      <c r="H363" s="281"/>
      <c r="I363" s="281"/>
      <c r="J363" s="168" t="s">
        <v>181</v>
      </c>
      <c r="K363" s="169">
        <v>1</v>
      </c>
      <c r="L363" s="285">
        <v>0</v>
      </c>
      <c r="M363" s="285"/>
      <c r="N363" s="282">
        <f>ROUND(L363*K363,2)</f>
        <v>0</v>
      </c>
      <c r="O363" s="280"/>
      <c r="P363" s="280"/>
      <c r="Q363" s="280"/>
      <c r="R363" s="145"/>
      <c r="T363" s="146" t="s">
        <v>5</v>
      </c>
      <c r="U363" s="43" t="s">
        <v>39</v>
      </c>
      <c r="V363" s="147">
        <v>0</v>
      </c>
      <c r="W363" s="147">
        <f>V363*K363</f>
        <v>0</v>
      </c>
      <c r="X363" s="147">
        <v>0</v>
      </c>
      <c r="Y363" s="147">
        <f>X363*K363</f>
        <v>0</v>
      </c>
      <c r="Z363" s="147">
        <v>0</v>
      </c>
      <c r="AA363" s="148">
        <f>Z363*K363</f>
        <v>0</v>
      </c>
      <c r="AR363" s="20" t="s">
        <v>154</v>
      </c>
      <c r="AT363" s="20" t="s">
        <v>151</v>
      </c>
      <c r="AU363" s="20" t="s">
        <v>95</v>
      </c>
      <c r="AY363" s="20" t="s">
        <v>130</v>
      </c>
      <c r="BE363" s="149">
        <f>IF(U363="základní",N363,0)</f>
        <v>0</v>
      </c>
      <c r="BF363" s="149">
        <f>IF(U363="snížená",N363,0)</f>
        <v>0</v>
      </c>
      <c r="BG363" s="149">
        <f>IF(U363="zákl. přenesená",N363,0)</f>
        <v>0</v>
      </c>
      <c r="BH363" s="149">
        <f>IF(U363="sníž. přenesená",N363,0)</f>
        <v>0</v>
      </c>
      <c r="BI363" s="149">
        <f>IF(U363="nulová",N363,0)</f>
        <v>0</v>
      </c>
      <c r="BJ363" s="20" t="s">
        <v>80</v>
      </c>
      <c r="BK363" s="149">
        <f>ROUND(L363*K363,2)</f>
        <v>0</v>
      </c>
      <c r="BL363" s="20" t="s">
        <v>135</v>
      </c>
      <c r="BM363" s="20" t="s">
        <v>319</v>
      </c>
    </row>
    <row r="364" spans="2:65" s="10" customFormat="1" ht="22.5" customHeight="1">
      <c r="B364" s="150"/>
      <c r="C364" s="151"/>
      <c r="D364" s="151"/>
      <c r="E364" s="152" t="s">
        <v>5</v>
      </c>
      <c r="F364" s="263" t="s">
        <v>860</v>
      </c>
      <c r="G364" s="264"/>
      <c r="H364" s="264"/>
      <c r="I364" s="264"/>
      <c r="J364" s="151"/>
      <c r="K364" s="153">
        <v>1</v>
      </c>
      <c r="L364" s="151"/>
      <c r="M364" s="151"/>
      <c r="N364" s="151"/>
      <c r="O364" s="151"/>
      <c r="P364" s="151"/>
      <c r="Q364" s="151"/>
      <c r="R364" s="154"/>
      <c r="T364" s="155"/>
      <c r="U364" s="151"/>
      <c r="V364" s="151"/>
      <c r="W364" s="151"/>
      <c r="X364" s="151"/>
      <c r="Y364" s="151"/>
      <c r="Z364" s="151"/>
      <c r="AA364" s="156"/>
      <c r="AT364" s="157" t="s">
        <v>137</v>
      </c>
      <c r="AU364" s="157" t="s">
        <v>95</v>
      </c>
      <c r="AV364" s="10" t="s">
        <v>95</v>
      </c>
      <c r="AW364" s="10" t="s">
        <v>32</v>
      </c>
      <c r="AX364" s="10" t="s">
        <v>74</v>
      </c>
      <c r="AY364" s="157" t="s">
        <v>130</v>
      </c>
    </row>
    <row r="365" spans="2:65" s="11" customFormat="1" ht="22.5" customHeight="1">
      <c r="B365" s="158"/>
      <c r="C365" s="159"/>
      <c r="D365" s="159"/>
      <c r="E365" s="160" t="s">
        <v>5</v>
      </c>
      <c r="F365" s="291" t="s">
        <v>141</v>
      </c>
      <c r="G365" s="275"/>
      <c r="H365" s="275"/>
      <c r="I365" s="275"/>
      <c r="J365" s="159"/>
      <c r="K365" s="161">
        <v>1</v>
      </c>
      <c r="L365" s="159"/>
      <c r="M365" s="159"/>
      <c r="N365" s="159"/>
      <c r="O365" s="159"/>
      <c r="P365" s="159"/>
      <c r="Q365" s="159"/>
      <c r="R365" s="162"/>
      <c r="T365" s="163"/>
      <c r="U365" s="159"/>
      <c r="V365" s="159"/>
      <c r="W365" s="159"/>
      <c r="X365" s="159"/>
      <c r="Y365" s="159"/>
      <c r="Z365" s="159"/>
      <c r="AA365" s="164"/>
      <c r="AT365" s="165" t="s">
        <v>137</v>
      </c>
      <c r="AU365" s="165" t="s">
        <v>95</v>
      </c>
      <c r="AV365" s="11" t="s">
        <v>135</v>
      </c>
      <c r="AW365" s="11" t="s">
        <v>32</v>
      </c>
      <c r="AX365" s="11" t="s">
        <v>80</v>
      </c>
      <c r="AY365" s="165" t="s">
        <v>130</v>
      </c>
    </row>
    <row r="366" spans="2:65" s="1" customFormat="1" ht="31.5" customHeight="1">
      <c r="B366" s="140"/>
      <c r="C366" s="141" t="s">
        <v>309</v>
      </c>
      <c r="D366" s="141" t="s">
        <v>131</v>
      </c>
      <c r="E366" s="142" t="s">
        <v>864</v>
      </c>
      <c r="F366" s="260" t="s">
        <v>865</v>
      </c>
      <c r="G366" s="260"/>
      <c r="H366" s="260"/>
      <c r="I366" s="260"/>
      <c r="J366" s="143" t="s">
        <v>181</v>
      </c>
      <c r="K366" s="144">
        <v>19</v>
      </c>
      <c r="L366" s="261">
        <v>0</v>
      </c>
      <c r="M366" s="261"/>
      <c r="N366" s="280">
        <f>ROUND(L366*K366,2)</f>
        <v>0</v>
      </c>
      <c r="O366" s="280"/>
      <c r="P366" s="280"/>
      <c r="Q366" s="280"/>
      <c r="R366" s="145"/>
      <c r="T366" s="146" t="s">
        <v>5</v>
      </c>
      <c r="U366" s="43" t="s">
        <v>39</v>
      </c>
      <c r="V366" s="147">
        <v>0</v>
      </c>
      <c r="W366" s="147">
        <f>V366*K366</f>
        <v>0</v>
      </c>
      <c r="X366" s="147">
        <v>0</v>
      </c>
      <c r="Y366" s="147">
        <f>X366*K366</f>
        <v>0</v>
      </c>
      <c r="Z366" s="147">
        <v>0</v>
      </c>
      <c r="AA366" s="148">
        <f>Z366*K366</f>
        <v>0</v>
      </c>
      <c r="AR366" s="20" t="s">
        <v>135</v>
      </c>
      <c r="AT366" s="20" t="s">
        <v>131</v>
      </c>
      <c r="AU366" s="20" t="s">
        <v>95</v>
      </c>
      <c r="AY366" s="20" t="s">
        <v>130</v>
      </c>
      <c r="BE366" s="149">
        <f>IF(U366="základní",N366,0)</f>
        <v>0</v>
      </c>
      <c r="BF366" s="149">
        <f>IF(U366="snížená",N366,0)</f>
        <v>0</v>
      </c>
      <c r="BG366" s="149">
        <f>IF(U366="zákl. přenesená",N366,0)</f>
        <v>0</v>
      </c>
      <c r="BH366" s="149">
        <f>IF(U366="sníž. přenesená",N366,0)</f>
        <v>0</v>
      </c>
      <c r="BI366" s="149">
        <f>IF(U366="nulová",N366,0)</f>
        <v>0</v>
      </c>
      <c r="BJ366" s="20" t="s">
        <v>80</v>
      </c>
      <c r="BK366" s="149">
        <f>ROUND(L366*K366,2)</f>
        <v>0</v>
      </c>
      <c r="BL366" s="20" t="s">
        <v>135</v>
      </c>
      <c r="BM366" s="20" t="s">
        <v>322</v>
      </c>
    </row>
    <row r="367" spans="2:65" s="10" customFormat="1" ht="22.5" customHeight="1">
      <c r="B367" s="150"/>
      <c r="C367" s="151"/>
      <c r="D367" s="151"/>
      <c r="E367" s="152" t="s">
        <v>5</v>
      </c>
      <c r="F367" s="263" t="s">
        <v>866</v>
      </c>
      <c r="G367" s="264"/>
      <c r="H367" s="264"/>
      <c r="I367" s="264"/>
      <c r="J367" s="151"/>
      <c r="K367" s="153">
        <v>16</v>
      </c>
      <c r="L367" s="151"/>
      <c r="M367" s="151"/>
      <c r="N367" s="151"/>
      <c r="O367" s="151"/>
      <c r="P367" s="151"/>
      <c r="Q367" s="151"/>
      <c r="R367" s="154"/>
      <c r="T367" s="155"/>
      <c r="U367" s="151"/>
      <c r="V367" s="151"/>
      <c r="W367" s="151"/>
      <c r="X367" s="151"/>
      <c r="Y367" s="151"/>
      <c r="Z367" s="151"/>
      <c r="AA367" s="156"/>
      <c r="AT367" s="157" t="s">
        <v>137</v>
      </c>
      <c r="AU367" s="157" t="s">
        <v>95</v>
      </c>
      <c r="AV367" s="10" t="s">
        <v>95</v>
      </c>
      <c r="AW367" s="10" t="s">
        <v>32</v>
      </c>
      <c r="AX367" s="10" t="s">
        <v>74</v>
      </c>
      <c r="AY367" s="157" t="s">
        <v>130</v>
      </c>
    </row>
    <row r="368" spans="2:65" s="10" customFormat="1" ht="22.5" customHeight="1">
      <c r="B368" s="150"/>
      <c r="C368" s="151"/>
      <c r="D368" s="151"/>
      <c r="E368" s="152" t="s">
        <v>5</v>
      </c>
      <c r="F368" s="270" t="s">
        <v>867</v>
      </c>
      <c r="G368" s="271"/>
      <c r="H368" s="271"/>
      <c r="I368" s="271"/>
      <c r="J368" s="151"/>
      <c r="K368" s="153">
        <v>3</v>
      </c>
      <c r="L368" s="151"/>
      <c r="M368" s="151"/>
      <c r="N368" s="151"/>
      <c r="O368" s="151"/>
      <c r="P368" s="151"/>
      <c r="Q368" s="151"/>
      <c r="R368" s="154"/>
      <c r="T368" s="155"/>
      <c r="U368" s="151"/>
      <c r="V368" s="151"/>
      <c r="W368" s="151"/>
      <c r="X368" s="151"/>
      <c r="Y368" s="151"/>
      <c r="Z368" s="151"/>
      <c r="AA368" s="156"/>
      <c r="AT368" s="157" t="s">
        <v>137</v>
      </c>
      <c r="AU368" s="157" t="s">
        <v>95</v>
      </c>
      <c r="AV368" s="10" t="s">
        <v>95</v>
      </c>
      <c r="AW368" s="10" t="s">
        <v>32</v>
      </c>
      <c r="AX368" s="10" t="s">
        <v>74</v>
      </c>
      <c r="AY368" s="157" t="s">
        <v>130</v>
      </c>
    </row>
    <row r="369" spans="2:65" s="11" customFormat="1" ht="22.5" customHeight="1">
      <c r="B369" s="158"/>
      <c r="C369" s="159"/>
      <c r="D369" s="159"/>
      <c r="E369" s="160" t="s">
        <v>5</v>
      </c>
      <c r="F369" s="291" t="s">
        <v>141</v>
      </c>
      <c r="G369" s="275"/>
      <c r="H369" s="275"/>
      <c r="I369" s="275"/>
      <c r="J369" s="159"/>
      <c r="K369" s="161">
        <v>19</v>
      </c>
      <c r="L369" s="159"/>
      <c r="M369" s="159"/>
      <c r="N369" s="159"/>
      <c r="O369" s="159"/>
      <c r="P369" s="159"/>
      <c r="Q369" s="159"/>
      <c r="R369" s="162"/>
      <c r="T369" s="163"/>
      <c r="U369" s="159"/>
      <c r="V369" s="159"/>
      <c r="W369" s="159"/>
      <c r="X369" s="159"/>
      <c r="Y369" s="159"/>
      <c r="Z369" s="159"/>
      <c r="AA369" s="164"/>
      <c r="AT369" s="165" t="s">
        <v>137</v>
      </c>
      <c r="AU369" s="165" t="s">
        <v>95</v>
      </c>
      <c r="AV369" s="11" t="s">
        <v>135</v>
      </c>
      <c r="AW369" s="11" t="s">
        <v>32</v>
      </c>
      <c r="AX369" s="11" t="s">
        <v>80</v>
      </c>
      <c r="AY369" s="165" t="s">
        <v>130</v>
      </c>
    </row>
    <row r="370" spans="2:65" s="1" customFormat="1" ht="31.5" customHeight="1">
      <c r="B370" s="140"/>
      <c r="C370" s="141" t="s">
        <v>868</v>
      </c>
      <c r="D370" s="141" t="s">
        <v>131</v>
      </c>
      <c r="E370" s="142" t="s">
        <v>869</v>
      </c>
      <c r="F370" s="260" t="s">
        <v>870</v>
      </c>
      <c r="G370" s="260"/>
      <c r="H370" s="260"/>
      <c r="I370" s="260"/>
      <c r="J370" s="143" t="s">
        <v>181</v>
      </c>
      <c r="K370" s="144">
        <v>1</v>
      </c>
      <c r="L370" s="261">
        <v>0</v>
      </c>
      <c r="M370" s="261"/>
      <c r="N370" s="280">
        <f>ROUND(L370*K370,2)</f>
        <v>0</v>
      </c>
      <c r="O370" s="280"/>
      <c r="P370" s="280"/>
      <c r="Q370" s="280"/>
      <c r="R370" s="145"/>
      <c r="T370" s="146" t="s">
        <v>5</v>
      </c>
      <c r="U370" s="43" t="s">
        <v>39</v>
      </c>
      <c r="V370" s="147">
        <v>0</v>
      </c>
      <c r="W370" s="147">
        <f>V370*K370</f>
        <v>0</v>
      </c>
      <c r="X370" s="147">
        <v>0</v>
      </c>
      <c r="Y370" s="147">
        <f>X370*K370</f>
        <v>0</v>
      </c>
      <c r="Z370" s="147">
        <v>0</v>
      </c>
      <c r="AA370" s="148">
        <f>Z370*K370</f>
        <v>0</v>
      </c>
      <c r="AR370" s="20" t="s">
        <v>135</v>
      </c>
      <c r="AT370" s="20" t="s">
        <v>131</v>
      </c>
      <c r="AU370" s="20" t="s">
        <v>95</v>
      </c>
      <c r="AY370" s="20" t="s">
        <v>130</v>
      </c>
      <c r="BE370" s="149">
        <f>IF(U370="základní",N370,0)</f>
        <v>0</v>
      </c>
      <c r="BF370" s="149">
        <f>IF(U370="snížená",N370,0)</f>
        <v>0</v>
      </c>
      <c r="BG370" s="149">
        <f>IF(U370="zákl. přenesená",N370,0)</f>
        <v>0</v>
      </c>
      <c r="BH370" s="149">
        <f>IF(U370="sníž. přenesená",N370,0)</f>
        <v>0</v>
      </c>
      <c r="BI370" s="149">
        <f>IF(U370="nulová",N370,0)</f>
        <v>0</v>
      </c>
      <c r="BJ370" s="20" t="s">
        <v>80</v>
      </c>
      <c r="BK370" s="149">
        <f>ROUND(L370*K370,2)</f>
        <v>0</v>
      </c>
      <c r="BL370" s="20" t="s">
        <v>135</v>
      </c>
      <c r="BM370" s="20" t="s">
        <v>327</v>
      </c>
    </row>
    <row r="371" spans="2:65" s="10" customFormat="1" ht="22.5" customHeight="1">
      <c r="B371" s="150"/>
      <c r="C371" s="151"/>
      <c r="D371" s="151"/>
      <c r="E371" s="152" t="s">
        <v>5</v>
      </c>
      <c r="F371" s="263" t="s">
        <v>871</v>
      </c>
      <c r="G371" s="264"/>
      <c r="H371" s="264"/>
      <c r="I371" s="264"/>
      <c r="J371" s="151"/>
      <c r="K371" s="153">
        <v>1</v>
      </c>
      <c r="L371" s="151"/>
      <c r="M371" s="151"/>
      <c r="N371" s="151"/>
      <c r="O371" s="151"/>
      <c r="P371" s="151"/>
      <c r="Q371" s="151"/>
      <c r="R371" s="154"/>
      <c r="T371" s="155"/>
      <c r="U371" s="151"/>
      <c r="V371" s="151"/>
      <c r="W371" s="151"/>
      <c r="X371" s="151"/>
      <c r="Y371" s="151"/>
      <c r="Z371" s="151"/>
      <c r="AA371" s="156"/>
      <c r="AT371" s="157" t="s">
        <v>137</v>
      </c>
      <c r="AU371" s="157" t="s">
        <v>95</v>
      </c>
      <c r="AV371" s="10" t="s">
        <v>95</v>
      </c>
      <c r="AW371" s="10" t="s">
        <v>32</v>
      </c>
      <c r="AX371" s="10" t="s">
        <v>74</v>
      </c>
      <c r="AY371" s="157" t="s">
        <v>130</v>
      </c>
    </row>
    <row r="372" spans="2:65" s="11" customFormat="1" ht="22.5" customHeight="1">
      <c r="B372" s="158"/>
      <c r="C372" s="159"/>
      <c r="D372" s="159"/>
      <c r="E372" s="160" t="s">
        <v>5</v>
      </c>
      <c r="F372" s="291" t="s">
        <v>141</v>
      </c>
      <c r="G372" s="275"/>
      <c r="H372" s="275"/>
      <c r="I372" s="275"/>
      <c r="J372" s="159"/>
      <c r="K372" s="161">
        <v>1</v>
      </c>
      <c r="L372" s="159"/>
      <c r="M372" s="159"/>
      <c r="N372" s="159"/>
      <c r="O372" s="159"/>
      <c r="P372" s="159"/>
      <c r="Q372" s="159"/>
      <c r="R372" s="162"/>
      <c r="T372" s="163"/>
      <c r="U372" s="159"/>
      <c r="V372" s="159"/>
      <c r="W372" s="159"/>
      <c r="X372" s="159"/>
      <c r="Y372" s="159"/>
      <c r="Z372" s="159"/>
      <c r="AA372" s="164"/>
      <c r="AT372" s="165" t="s">
        <v>137</v>
      </c>
      <c r="AU372" s="165" t="s">
        <v>95</v>
      </c>
      <c r="AV372" s="11" t="s">
        <v>135</v>
      </c>
      <c r="AW372" s="11" t="s">
        <v>32</v>
      </c>
      <c r="AX372" s="11" t="s">
        <v>80</v>
      </c>
      <c r="AY372" s="165" t="s">
        <v>130</v>
      </c>
    </row>
    <row r="373" spans="2:65" s="1" customFormat="1" ht="31.5" customHeight="1">
      <c r="B373" s="140"/>
      <c r="C373" s="141" t="s">
        <v>432</v>
      </c>
      <c r="D373" s="141" t="s">
        <v>131</v>
      </c>
      <c r="E373" s="142" t="s">
        <v>872</v>
      </c>
      <c r="F373" s="260" t="s">
        <v>873</v>
      </c>
      <c r="G373" s="260"/>
      <c r="H373" s="260"/>
      <c r="I373" s="260"/>
      <c r="J373" s="143" t="s">
        <v>181</v>
      </c>
      <c r="K373" s="144">
        <v>1</v>
      </c>
      <c r="L373" s="261">
        <v>0</v>
      </c>
      <c r="M373" s="261"/>
      <c r="N373" s="280">
        <f>ROUND(L373*K373,2)</f>
        <v>0</v>
      </c>
      <c r="O373" s="280"/>
      <c r="P373" s="280"/>
      <c r="Q373" s="280"/>
      <c r="R373" s="145"/>
      <c r="T373" s="146" t="s">
        <v>5</v>
      </c>
      <c r="U373" s="43" t="s">
        <v>39</v>
      </c>
      <c r="V373" s="147">
        <v>0</v>
      </c>
      <c r="W373" s="147">
        <f>V373*K373</f>
        <v>0</v>
      </c>
      <c r="X373" s="147">
        <v>0</v>
      </c>
      <c r="Y373" s="147">
        <f>X373*K373</f>
        <v>0</v>
      </c>
      <c r="Z373" s="147">
        <v>0</v>
      </c>
      <c r="AA373" s="148">
        <f>Z373*K373</f>
        <v>0</v>
      </c>
      <c r="AR373" s="20" t="s">
        <v>135</v>
      </c>
      <c r="AT373" s="20" t="s">
        <v>131</v>
      </c>
      <c r="AU373" s="20" t="s">
        <v>95</v>
      </c>
      <c r="AY373" s="20" t="s">
        <v>130</v>
      </c>
      <c r="BE373" s="149">
        <f>IF(U373="základní",N373,0)</f>
        <v>0</v>
      </c>
      <c r="BF373" s="149">
        <f>IF(U373="snížená",N373,0)</f>
        <v>0</v>
      </c>
      <c r="BG373" s="149">
        <f>IF(U373="zákl. přenesená",N373,0)</f>
        <v>0</v>
      </c>
      <c r="BH373" s="149">
        <f>IF(U373="sníž. přenesená",N373,0)</f>
        <v>0</v>
      </c>
      <c r="BI373" s="149">
        <f>IF(U373="nulová",N373,0)</f>
        <v>0</v>
      </c>
      <c r="BJ373" s="20" t="s">
        <v>80</v>
      </c>
      <c r="BK373" s="149">
        <f>ROUND(L373*K373,2)</f>
        <v>0</v>
      </c>
      <c r="BL373" s="20" t="s">
        <v>135</v>
      </c>
      <c r="BM373" s="20" t="s">
        <v>263</v>
      </c>
    </row>
    <row r="374" spans="2:65" s="10" customFormat="1" ht="22.5" customHeight="1">
      <c r="B374" s="150"/>
      <c r="C374" s="151"/>
      <c r="D374" s="151"/>
      <c r="E374" s="152" t="s">
        <v>5</v>
      </c>
      <c r="F374" s="263" t="s">
        <v>871</v>
      </c>
      <c r="G374" s="264"/>
      <c r="H374" s="264"/>
      <c r="I374" s="264"/>
      <c r="J374" s="151"/>
      <c r="K374" s="153">
        <v>1</v>
      </c>
      <c r="L374" s="151"/>
      <c r="M374" s="151"/>
      <c r="N374" s="151"/>
      <c r="O374" s="151"/>
      <c r="P374" s="151"/>
      <c r="Q374" s="151"/>
      <c r="R374" s="154"/>
      <c r="T374" s="155"/>
      <c r="U374" s="151"/>
      <c r="V374" s="151"/>
      <c r="W374" s="151"/>
      <c r="X374" s="151"/>
      <c r="Y374" s="151"/>
      <c r="Z374" s="151"/>
      <c r="AA374" s="156"/>
      <c r="AT374" s="157" t="s">
        <v>137</v>
      </c>
      <c r="AU374" s="157" t="s">
        <v>95</v>
      </c>
      <c r="AV374" s="10" t="s">
        <v>95</v>
      </c>
      <c r="AW374" s="10" t="s">
        <v>32</v>
      </c>
      <c r="AX374" s="10" t="s">
        <v>74</v>
      </c>
      <c r="AY374" s="157" t="s">
        <v>130</v>
      </c>
    </row>
    <row r="375" spans="2:65" s="11" customFormat="1" ht="22.5" customHeight="1">
      <c r="B375" s="158"/>
      <c r="C375" s="159"/>
      <c r="D375" s="159"/>
      <c r="E375" s="160" t="s">
        <v>5</v>
      </c>
      <c r="F375" s="291" t="s">
        <v>141</v>
      </c>
      <c r="G375" s="275"/>
      <c r="H375" s="275"/>
      <c r="I375" s="275"/>
      <c r="J375" s="159"/>
      <c r="K375" s="161">
        <v>1</v>
      </c>
      <c r="L375" s="159"/>
      <c r="M375" s="159"/>
      <c r="N375" s="159"/>
      <c r="O375" s="159"/>
      <c r="P375" s="159"/>
      <c r="Q375" s="159"/>
      <c r="R375" s="162"/>
      <c r="T375" s="163"/>
      <c r="U375" s="159"/>
      <c r="V375" s="159"/>
      <c r="W375" s="159"/>
      <c r="X375" s="159"/>
      <c r="Y375" s="159"/>
      <c r="Z375" s="159"/>
      <c r="AA375" s="164"/>
      <c r="AT375" s="165" t="s">
        <v>137</v>
      </c>
      <c r="AU375" s="165" t="s">
        <v>95</v>
      </c>
      <c r="AV375" s="11" t="s">
        <v>135</v>
      </c>
      <c r="AW375" s="11" t="s">
        <v>32</v>
      </c>
      <c r="AX375" s="11" t="s">
        <v>80</v>
      </c>
      <c r="AY375" s="165" t="s">
        <v>130</v>
      </c>
    </row>
    <row r="376" spans="2:65" s="1" customFormat="1" ht="22.5" customHeight="1">
      <c r="B376" s="140"/>
      <c r="C376" s="141" t="s">
        <v>221</v>
      </c>
      <c r="D376" s="141" t="s">
        <v>131</v>
      </c>
      <c r="E376" s="142" t="s">
        <v>874</v>
      </c>
      <c r="F376" s="260" t="s">
        <v>875</v>
      </c>
      <c r="G376" s="260"/>
      <c r="H376" s="260"/>
      <c r="I376" s="260"/>
      <c r="J376" s="143" t="s">
        <v>181</v>
      </c>
      <c r="K376" s="144">
        <v>6</v>
      </c>
      <c r="L376" s="261">
        <v>0</v>
      </c>
      <c r="M376" s="261"/>
      <c r="N376" s="280">
        <f>ROUND(L376*K376,2)</f>
        <v>0</v>
      </c>
      <c r="O376" s="280"/>
      <c r="P376" s="280"/>
      <c r="Q376" s="280"/>
      <c r="R376" s="145"/>
      <c r="T376" s="146" t="s">
        <v>5</v>
      </c>
      <c r="U376" s="43" t="s">
        <v>39</v>
      </c>
      <c r="V376" s="147">
        <v>0</v>
      </c>
      <c r="W376" s="147">
        <f>V376*K376</f>
        <v>0</v>
      </c>
      <c r="X376" s="147">
        <v>0</v>
      </c>
      <c r="Y376" s="147">
        <f>X376*K376</f>
        <v>0</v>
      </c>
      <c r="Z376" s="147">
        <v>0</v>
      </c>
      <c r="AA376" s="148">
        <f>Z376*K376</f>
        <v>0</v>
      </c>
      <c r="AR376" s="20" t="s">
        <v>135</v>
      </c>
      <c r="AT376" s="20" t="s">
        <v>131</v>
      </c>
      <c r="AU376" s="20" t="s">
        <v>95</v>
      </c>
      <c r="AY376" s="20" t="s">
        <v>130</v>
      </c>
      <c r="BE376" s="149">
        <f>IF(U376="základní",N376,0)</f>
        <v>0</v>
      </c>
      <c r="BF376" s="149">
        <f>IF(U376="snížená",N376,0)</f>
        <v>0</v>
      </c>
      <c r="BG376" s="149">
        <f>IF(U376="zákl. přenesená",N376,0)</f>
        <v>0</v>
      </c>
      <c r="BH376" s="149">
        <f>IF(U376="sníž. přenesená",N376,0)</f>
        <v>0</v>
      </c>
      <c r="BI376" s="149">
        <f>IF(U376="nulová",N376,0)</f>
        <v>0</v>
      </c>
      <c r="BJ376" s="20" t="s">
        <v>80</v>
      </c>
      <c r="BK376" s="149">
        <f>ROUND(L376*K376,2)</f>
        <v>0</v>
      </c>
      <c r="BL376" s="20" t="s">
        <v>135</v>
      </c>
      <c r="BM376" s="20" t="s">
        <v>247</v>
      </c>
    </row>
    <row r="377" spans="2:65" s="10" customFormat="1" ht="22.5" customHeight="1">
      <c r="B377" s="150"/>
      <c r="C377" s="151"/>
      <c r="D377" s="151"/>
      <c r="E377" s="152" t="s">
        <v>5</v>
      </c>
      <c r="F377" s="263" t="s">
        <v>876</v>
      </c>
      <c r="G377" s="264"/>
      <c r="H377" s="264"/>
      <c r="I377" s="264"/>
      <c r="J377" s="151"/>
      <c r="K377" s="153">
        <v>6</v>
      </c>
      <c r="L377" s="151"/>
      <c r="M377" s="151"/>
      <c r="N377" s="151"/>
      <c r="O377" s="151"/>
      <c r="P377" s="151"/>
      <c r="Q377" s="151"/>
      <c r="R377" s="154"/>
      <c r="T377" s="155"/>
      <c r="U377" s="151"/>
      <c r="V377" s="151"/>
      <c r="W377" s="151"/>
      <c r="X377" s="151"/>
      <c r="Y377" s="151"/>
      <c r="Z377" s="151"/>
      <c r="AA377" s="156"/>
      <c r="AT377" s="157" t="s">
        <v>137</v>
      </c>
      <c r="AU377" s="157" t="s">
        <v>95</v>
      </c>
      <c r="AV377" s="10" t="s">
        <v>95</v>
      </c>
      <c r="AW377" s="10" t="s">
        <v>32</v>
      </c>
      <c r="AX377" s="10" t="s">
        <v>74</v>
      </c>
      <c r="AY377" s="157" t="s">
        <v>130</v>
      </c>
    </row>
    <row r="378" spans="2:65" s="11" customFormat="1" ht="22.5" customHeight="1">
      <c r="B378" s="158"/>
      <c r="C378" s="159"/>
      <c r="D378" s="159"/>
      <c r="E378" s="160" t="s">
        <v>5</v>
      </c>
      <c r="F378" s="291" t="s">
        <v>141</v>
      </c>
      <c r="G378" s="275"/>
      <c r="H378" s="275"/>
      <c r="I378" s="275"/>
      <c r="J378" s="159"/>
      <c r="K378" s="161">
        <v>6</v>
      </c>
      <c r="L378" s="159"/>
      <c r="M378" s="159"/>
      <c r="N378" s="159"/>
      <c r="O378" s="159"/>
      <c r="P378" s="159"/>
      <c r="Q378" s="159"/>
      <c r="R378" s="162"/>
      <c r="T378" s="163"/>
      <c r="U378" s="159"/>
      <c r="V378" s="159"/>
      <c r="W378" s="159"/>
      <c r="X378" s="159"/>
      <c r="Y378" s="159"/>
      <c r="Z378" s="159"/>
      <c r="AA378" s="164"/>
      <c r="AT378" s="165" t="s">
        <v>137</v>
      </c>
      <c r="AU378" s="165" t="s">
        <v>95</v>
      </c>
      <c r="AV378" s="11" t="s">
        <v>135</v>
      </c>
      <c r="AW378" s="11" t="s">
        <v>32</v>
      </c>
      <c r="AX378" s="11" t="s">
        <v>80</v>
      </c>
      <c r="AY378" s="165" t="s">
        <v>130</v>
      </c>
    </row>
    <row r="379" spans="2:65" s="1" customFormat="1" ht="31.5" customHeight="1">
      <c r="B379" s="140"/>
      <c r="C379" s="141" t="s">
        <v>428</v>
      </c>
      <c r="D379" s="141" t="s">
        <v>131</v>
      </c>
      <c r="E379" s="142" t="s">
        <v>877</v>
      </c>
      <c r="F379" s="260" t="s">
        <v>878</v>
      </c>
      <c r="G379" s="260"/>
      <c r="H379" s="260"/>
      <c r="I379" s="260"/>
      <c r="J379" s="143" t="s">
        <v>181</v>
      </c>
      <c r="K379" s="144">
        <v>2</v>
      </c>
      <c r="L379" s="261">
        <v>0</v>
      </c>
      <c r="M379" s="261"/>
      <c r="N379" s="280">
        <f>ROUND(L379*K379,2)</f>
        <v>0</v>
      </c>
      <c r="O379" s="280"/>
      <c r="P379" s="280"/>
      <c r="Q379" s="280"/>
      <c r="R379" s="145"/>
      <c r="T379" s="146" t="s">
        <v>5</v>
      </c>
      <c r="U379" s="43" t="s">
        <v>39</v>
      </c>
      <c r="V379" s="147">
        <v>0</v>
      </c>
      <c r="W379" s="147">
        <f>V379*K379</f>
        <v>0</v>
      </c>
      <c r="X379" s="147">
        <v>0</v>
      </c>
      <c r="Y379" s="147">
        <f>X379*K379</f>
        <v>0</v>
      </c>
      <c r="Z379" s="147">
        <v>0</v>
      </c>
      <c r="AA379" s="148">
        <f>Z379*K379</f>
        <v>0</v>
      </c>
      <c r="AR379" s="20" t="s">
        <v>135</v>
      </c>
      <c r="AT379" s="20" t="s">
        <v>131</v>
      </c>
      <c r="AU379" s="20" t="s">
        <v>95</v>
      </c>
      <c r="AY379" s="20" t="s">
        <v>130</v>
      </c>
      <c r="BE379" s="149">
        <f>IF(U379="základní",N379,0)</f>
        <v>0</v>
      </c>
      <c r="BF379" s="149">
        <f>IF(U379="snížená",N379,0)</f>
        <v>0</v>
      </c>
      <c r="BG379" s="149">
        <f>IF(U379="zákl. přenesená",N379,0)</f>
        <v>0</v>
      </c>
      <c r="BH379" s="149">
        <f>IF(U379="sníž. přenesená",N379,0)</f>
        <v>0</v>
      </c>
      <c r="BI379" s="149">
        <f>IF(U379="nulová",N379,0)</f>
        <v>0</v>
      </c>
      <c r="BJ379" s="20" t="s">
        <v>80</v>
      </c>
      <c r="BK379" s="149">
        <f>ROUND(L379*K379,2)</f>
        <v>0</v>
      </c>
      <c r="BL379" s="20" t="s">
        <v>135</v>
      </c>
      <c r="BM379" s="20" t="s">
        <v>243</v>
      </c>
    </row>
    <row r="380" spans="2:65" s="10" customFormat="1" ht="22.5" customHeight="1">
      <c r="B380" s="150"/>
      <c r="C380" s="151"/>
      <c r="D380" s="151"/>
      <c r="E380" s="152" t="s">
        <v>5</v>
      </c>
      <c r="F380" s="263" t="s">
        <v>845</v>
      </c>
      <c r="G380" s="264"/>
      <c r="H380" s="264"/>
      <c r="I380" s="264"/>
      <c r="J380" s="151"/>
      <c r="K380" s="153">
        <v>2</v>
      </c>
      <c r="L380" s="151"/>
      <c r="M380" s="151"/>
      <c r="N380" s="151"/>
      <c r="O380" s="151"/>
      <c r="P380" s="151"/>
      <c r="Q380" s="151"/>
      <c r="R380" s="154"/>
      <c r="T380" s="155"/>
      <c r="U380" s="151"/>
      <c r="V380" s="151"/>
      <c r="W380" s="151"/>
      <c r="X380" s="151"/>
      <c r="Y380" s="151"/>
      <c r="Z380" s="151"/>
      <c r="AA380" s="156"/>
      <c r="AT380" s="157" t="s">
        <v>137</v>
      </c>
      <c r="AU380" s="157" t="s">
        <v>95</v>
      </c>
      <c r="AV380" s="10" t="s">
        <v>95</v>
      </c>
      <c r="AW380" s="10" t="s">
        <v>32</v>
      </c>
      <c r="AX380" s="10" t="s">
        <v>74</v>
      </c>
      <c r="AY380" s="157" t="s">
        <v>130</v>
      </c>
    </row>
    <row r="381" spans="2:65" s="11" customFormat="1" ht="22.5" customHeight="1">
      <c r="B381" s="158"/>
      <c r="C381" s="159"/>
      <c r="D381" s="159"/>
      <c r="E381" s="160" t="s">
        <v>5</v>
      </c>
      <c r="F381" s="291" t="s">
        <v>141</v>
      </c>
      <c r="G381" s="275"/>
      <c r="H381" s="275"/>
      <c r="I381" s="275"/>
      <c r="J381" s="159"/>
      <c r="K381" s="161">
        <v>2</v>
      </c>
      <c r="L381" s="159"/>
      <c r="M381" s="159"/>
      <c r="N381" s="159"/>
      <c r="O381" s="159"/>
      <c r="P381" s="159"/>
      <c r="Q381" s="159"/>
      <c r="R381" s="162"/>
      <c r="T381" s="163"/>
      <c r="U381" s="159"/>
      <c r="V381" s="159"/>
      <c r="W381" s="159"/>
      <c r="X381" s="159"/>
      <c r="Y381" s="159"/>
      <c r="Z381" s="159"/>
      <c r="AA381" s="164"/>
      <c r="AT381" s="165" t="s">
        <v>137</v>
      </c>
      <c r="AU381" s="165" t="s">
        <v>95</v>
      </c>
      <c r="AV381" s="11" t="s">
        <v>135</v>
      </c>
      <c r="AW381" s="11" t="s">
        <v>32</v>
      </c>
      <c r="AX381" s="11" t="s">
        <v>80</v>
      </c>
      <c r="AY381" s="165" t="s">
        <v>130</v>
      </c>
    </row>
    <row r="382" spans="2:65" s="1" customFormat="1" ht="31.5" customHeight="1">
      <c r="B382" s="140"/>
      <c r="C382" s="141" t="s">
        <v>879</v>
      </c>
      <c r="D382" s="141" t="s">
        <v>131</v>
      </c>
      <c r="E382" s="142" t="s">
        <v>880</v>
      </c>
      <c r="F382" s="260" t="s">
        <v>881</v>
      </c>
      <c r="G382" s="260"/>
      <c r="H382" s="260"/>
      <c r="I382" s="260"/>
      <c r="J382" s="143" t="s">
        <v>181</v>
      </c>
      <c r="K382" s="144">
        <v>1</v>
      </c>
      <c r="L382" s="261">
        <v>0</v>
      </c>
      <c r="M382" s="261"/>
      <c r="N382" s="280">
        <f>ROUND(L382*K382,2)</f>
        <v>0</v>
      </c>
      <c r="O382" s="280"/>
      <c r="P382" s="280"/>
      <c r="Q382" s="280"/>
      <c r="R382" s="145"/>
      <c r="T382" s="146" t="s">
        <v>5</v>
      </c>
      <c r="U382" s="43" t="s">
        <v>39</v>
      </c>
      <c r="V382" s="147">
        <v>0</v>
      </c>
      <c r="W382" s="147">
        <f>V382*K382</f>
        <v>0</v>
      </c>
      <c r="X382" s="147">
        <v>0</v>
      </c>
      <c r="Y382" s="147">
        <f>X382*K382</f>
        <v>0</v>
      </c>
      <c r="Z382" s="147">
        <v>0</v>
      </c>
      <c r="AA382" s="148">
        <f>Z382*K382</f>
        <v>0</v>
      </c>
      <c r="AR382" s="20" t="s">
        <v>135</v>
      </c>
      <c r="AT382" s="20" t="s">
        <v>131</v>
      </c>
      <c r="AU382" s="20" t="s">
        <v>95</v>
      </c>
      <c r="AY382" s="20" t="s">
        <v>130</v>
      </c>
      <c r="BE382" s="149">
        <f>IF(U382="základní",N382,0)</f>
        <v>0</v>
      </c>
      <c r="BF382" s="149">
        <f>IF(U382="snížená",N382,0)</f>
        <v>0</v>
      </c>
      <c r="BG382" s="149">
        <f>IF(U382="zákl. přenesená",N382,0)</f>
        <v>0</v>
      </c>
      <c r="BH382" s="149">
        <f>IF(U382="sníž. přenesená",N382,0)</f>
        <v>0</v>
      </c>
      <c r="BI382" s="149">
        <f>IF(U382="nulová",N382,0)</f>
        <v>0</v>
      </c>
      <c r="BJ382" s="20" t="s">
        <v>80</v>
      </c>
      <c r="BK382" s="149">
        <f>ROUND(L382*K382,2)</f>
        <v>0</v>
      </c>
      <c r="BL382" s="20" t="s">
        <v>135</v>
      </c>
      <c r="BM382" s="20" t="s">
        <v>239</v>
      </c>
    </row>
    <row r="383" spans="2:65" s="1" customFormat="1" ht="30" customHeight="1">
      <c r="B383" s="34"/>
      <c r="C383" s="35"/>
      <c r="D383" s="35"/>
      <c r="E383" s="35"/>
      <c r="F383" s="283" t="s">
        <v>882</v>
      </c>
      <c r="G383" s="284"/>
      <c r="H383" s="284"/>
      <c r="I383" s="284"/>
      <c r="J383" s="35"/>
      <c r="K383" s="35"/>
      <c r="L383" s="35"/>
      <c r="M383" s="35"/>
      <c r="N383" s="35"/>
      <c r="O383" s="35"/>
      <c r="P383" s="35"/>
      <c r="Q383" s="35"/>
      <c r="R383" s="36"/>
      <c r="T383" s="173"/>
      <c r="U383" s="35"/>
      <c r="V383" s="35"/>
      <c r="W383" s="35"/>
      <c r="X383" s="35"/>
      <c r="Y383" s="35"/>
      <c r="Z383" s="35"/>
      <c r="AA383" s="73"/>
      <c r="AT383" s="20" t="s">
        <v>481</v>
      </c>
      <c r="AU383" s="20" t="s">
        <v>95</v>
      </c>
    </row>
    <row r="384" spans="2:65" s="1" customFormat="1" ht="57" customHeight="1">
      <c r="B384" s="140"/>
      <c r="C384" s="141" t="s">
        <v>246</v>
      </c>
      <c r="D384" s="141" t="s">
        <v>131</v>
      </c>
      <c r="E384" s="142" t="s">
        <v>883</v>
      </c>
      <c r="F384" s="260" t="s">
        <v>884</v>
      </c>
      <c r="G384" s="260"/>
      <c r="H384" s="260"/>
      <c r="I384" s="260"/>
      <c r="J384" s="143" t="s">
        <v>185</v>
      </c>
      <c r="K384" s="144">
        <v>0.441</v>
      </c>
      <c r="L384" s="261">
        <v>0</v>
      </c>
      <c r="M384" s="261"/>
      <c r="N384" s="280">
        <f>ROUND(L384*K384,2)</f>
        <v>0</v>
      </c>
      <c r="O384" s="280"/>
      <c r="P384" s="280"/>
      <c r="Q384" s="280"/>
      <c r="R384" s="145"/>
      <c r="T384" s="146" t="s">
        <v>5</v>
      </c>
      <c r="U384" s="43" t="s">
        <v>39</v>
      </c>
      <c r="V384" s="147">
        <v>0</v>
      </c>
      <c r="W384" s="147">
        <f>V384*K384</f>
        <v>0</v>
      </c>
      <c r="X384" s="147">
        <v>0</v>
      </c>
      <c r="Y384" s="147">
        <f>X384*K384</f>
        <v>0</v>
      </c>
      <c r="Z384" s="147">
        <v>0</v>
      </c>
      <c r="AA384" s="148">
        <f>Z384*K384</f>
        <v>0</v>
      </c>
      <c r="AR384" s="20" t="s">
        <v>135</v>
      </c>
      <c r="AT384" s="20" t="s">
        <v>131</v>
      </c>
      <c r="AU384" s="20" t="s">
        <v>95</v>
      </c>
      <c r="AY384" s="20" t="s">
        <v>130</v>
      </c>
      <c r="BE384" s="149">
        <f>IF(U384="základní",N384,0)</f>
        <v>0</v>
      </c>
      <c r="BF384" s="149">
        <f>IF(U384="snížená",N384,0)</f>
        <v>0</v>
      </c>
      <c r="BG384" s="149">
        <f>IF(U384="zákl. přenesená",N384,0)</f>
        <v>0</v>
      </c>
      <c r="BH384" s="149">
        <f>IF(U384="sníž. přenesená",N384,0)</f>
        <v>0</v>
      </c>
      <c r="BI384" s="149">
        <f>IF(U384="nulová",N384,0)</f>
        <v>0</v>
      </c>
      <c r="BJ384" s="20" t="s">
        <v>80</v>
      </c>
      <c r="BK384" s="149">
        <f>ROUND(L384*K384,2)</f>
        <v>0</v>
      </c>
      <c r="BL384" s="20" t="s">
        <v>135</v>
      </c>
      <c r="BM384" s="20" t="s">
        <v>340</v>
      </c>
    </row>
    <row r="385" spans="2:65" s="9" customFormat="1" ht="29.85" customHeight="1">
      <c r="B385" s="129"/>
      <c r="C385" s="130"/>
      <c r="D385" s="139" t="s">
        <v>646</v>
      </c>
      <c r="E385" s="139"/>
      <c r="F385" s="139"/>
      <c r="G385" s="139"/>
      <c r="H385" s="139"/>
      <c r="I385" s="139"/>
      <c r="J385" s="139"/>
      <c r="K385" s="139"/>
      <c r="L385" s="139"/>
      <c r="M385" s="139"/>
      <c r="N385" s="278">
        <f>BK385</f>
        <v>0</v>
      </c>
      <c r="O385" s="279"/>
      <c r="P385" s="279"/>
      <c r="Q385" s="279"/>
      <c r="R385" s="132"/>
      <c r="T385" s="133"/>
      <c r="U385" s="130"/>
      <c r="V385" s="130"/>
      <c r="W385" s="134">
        <f>SUM(W386:W472)</f>
        <v>0</v>
      </c>
      <c r="X385" s="130"/>
      <c r="Y385" s="134">
        <f>SUM(Y386:Y472)</f>
        <v>0</v>
      </c>
      <c r="Z385" s="130"/>
      <c r="AA385" s="135">
        <f>SUM(AA386:AA472)</f>
        <v>0</v>
      </c>
      <c r="AR385" s="136" t="s">
        <v>80</v>
      </c>
      <c r="AT385" s="137" t="s">
        <v>73</v>
      </c>
      <c r="AU385" s="137" t="s">
        <v>80</v>
      </c>
      <c r="AY385" s="136" t="s">
        <v>130</v>
      </c>
      <c r="BK385" s="138">
        <f>SUM(BK386:BK472)</f>
        <v>0</v>
      </c>
    </row>
    <row r="386" spans="2:65" s="1" customFormat="1" ht="31.5" customHeight="1">
      <c r="B386" s="140"/>
      <c r="C386" s="141" t="s">
        <v>583</v>
      </c>
      <c r="D386" s="141" t="s">
        <v>131</v>
      </c>
      <c r="E386" s="142" t="s">
        <v>885</v>
      </c>
      <c r="F386" s="260" t="s">
        <v>886</v>
      </c>
      <c r="G386" s="260"/>
      <c r="H386" s="260"/>
      <c r="I386" s="260"/>
      <c r="J386" s="143" t="s">
        <v>144</v>
      </c>
      <c r="K386" s="144">
        <v>391.2</v>
      </c>
      <c r="L386" s="261">
        <v>0</v>
      </c>
      <c r="M386" s="261"/>
      <c r="N386" s="280">
        <f>ROUND(L386*K386,2)</f>
        <v>0</v>
      </c>
      <c r="O386" s="280"/>
      <c r="P386" s="280"/>
      <c r="Q386" s="280"/>
      <c r="R386" s="145"/>
      <c r="T386" s="146" t="s">
        <v>5</v>
      </c>
      <c r="U386" s="43" t="s">
        <v>39</v>
      </c>
      <c r="V386" s="147">
        <v>0</v>
      </c>
      <c r="W386" s="147">
        <f>V386*K386</f>
        <v>0</v>
      </c>
      <c r="X386" s="147">
        <v>0</v>
      </c>
      <c r="Y386" s="147">
        <f>X386*K386</f>
        <v>0</v>
      </c>
      <c r="Z386" s="147">
        <v>0</v>
      </c>
      <c r="AA386" s="148">
        <f>Z386*K386</f>
        <v>0</v>
      </c>
      <c r="AR386" s="20" t="s">
        <v>135</v>
      </c>
      <c r="AT386" s="20" t="s">
        <v>131</v>
      </c>
      <c r="AU386" s="20" t="s">
        <v>95</v>
      </c>
      <c r="AY386" s="20" t="s">
        <v>130</v>
      </c>
      <c r="BE386" s="149">
        <f>IF(U386="základní",N386,0)</f>
        <v>0</v>
      </c>
      <c r="BF386" s="149">
        <f>IF(U386="snížená",N386,0)</f>
        <v>0</v>
      </c>
      <c r="BG386" s="149">
        <f>IF(U386="zákl. přenesená",N386,0)</f>
        <v>0</v>
      </c>
      <c r="BH386" s="149">
        <f>IF(U386="sníž. přenesená",N386,0)</f>
        <v>0</v>
      </c>
      <c r="BI386" s="149">
        <f>IF(U386="nulová",N386,0)</f>
        <v>0</v>
      </c>
      <c r="BJ386" s="20" t="s">
        <v>80</v>
      </c>
      <c r="BK386" s="149">
        <f>ROUND(L386*K386,2)</f>
        <v>0</v>
      </c>
      <c r="BL386" s="20" t="s">
        <v>135</v>
      </c>
      <c r="BM386" s="20" t="s">
        <v>344</v>
      </c>
    </row>
    <row r="387" spans="2:65" s="10" customFormat="1" ht="22.5" customHeight="1">
      <c r="B387" s="150"/>
      <c r="C387" s="151"/>
      <c r="D387" s="151"/>
      <c r="E387" s="152" t="s">
        <v>5</v>
      </c>
      <c r="F387" s="263" t="s">
        <v>887</v>
      </c>
      <c r="G387" s="264"/>
      <c r="H387" s="264"/>
      <c r="I387" s="264"/>
      <c r="J387" s="151"/>
      <c r="K387" s="153">
        <v>16.8</v>
      </c>
      <c r="L387" s="151"/>
      <c r="M387" s="151"/>
      <c r="N387" s="151"/>
      <c r="O387" s="151"/>
      <c r="P387" s="151"/>
      <c r="Q387" s="151"/>
      <c r="R387" s="154"/>
      <c r="T387" s="155"/>
      <c r="U387" s="151"/>
      <c r="V387" s="151"/>
      <c r="W387" s="151"/>
      <c r="X387" s="151"/>
      <c r="Y387" s="151"/>
      <c r="Z387" s="151"/>
      <c r="AA387" s="156"/>
      <c r="AT387" s="157" t="s">
        <v>137</v>
      </c>
      <c r="AU387" s="157" t="s">
        <v>95</v>
      </c>
      <c r="AV387" s="10" t="s">
        <v>95</v>
      </c>
      <c r="AW387" s="10" t="s">
        <v>32</v>
      </c>
      <c r="AX387" s="10" t="s">
        <v>74</v>
      </c>
      <c r="AY387" s="157" t="s">
        <v>130</v>
      </c>
    </row>
    <row r="388" spans="2:65" s="10" customFormat="1" ht="22.5" customHeight="1">
      <c r="B388" s="150"/>
      <c r="C388" s="151"/>
      <c r="D388" s="151"/>
      <c r="E388" s="152" t="s">
        <v>5</v>
      </c>
      <c r="F388" s="270" t="s">
        <v>888</v>
      </c>
      <c r="G388" s="271"/>
      <c r="H388" s="271"/>
      <c r="I388" s="271"/>
      <c r="J388" s="151"/>
      <c r="K388" s="153">
        <v>288</v>
      </c>
      <c r="L388" s="151"/>
      <c r="M388" s="151"/>
      <c r="N388" s="151"/>
      <c r="O388" s="151"/>
      <c r="P388" s="151"/>
      <c r="Q388" s="151"/>
      <c r="R388" s="154"/>
      <c r="T388" s="155"/>
      <c r="U388" s="151"/>
      <c r="V388" s="151"/>
      <c r="W388" s="151"/>
      <c r="X388" s="151"/>
      <c r="Y388" s="151"/>
      <c r="Z388" s="151"/>
      <c r="AA388" s="156"/>
      <c r="AT388" s="157" t="s">
        <v>137</v>
      </c>
      <c r="AU388" s="157" t="s">
        <v>95</v>
      </c>
      <c r="AV388" s="10" t="s">
        <v>95</v>
      </c>
      <c r="AW388" s="10" t="s">
        <v>32</v>
      </c>
      <c r="AX388" s="10" t="s">
        <v>74</v>
      </c>
      <c r="AY388" s="157" t="s">
        <v>130</v>
      </c>
    </row>
    <row r="389" spans="2:65" s="10" customFormat="1" ht="22.5" customHeight="1">
      <c r="B389" s="150"/>
      <c r="C389" s="151"/>
      <c r="D389" s="151"/>
      <c r="E389" s="152" t="s">
        <v>5</v>
      </c>
      <c r="F389" s="270" t="s">
        <v>889</v>
      </c>
      <c r="G389" s="271"/>
      <c r="H389" s="271"/>
      <c r="I389" s="271"/>
      <c r="J389" s="151"/>
      <c r="K389" s="153">
        <v>28.8</v>
      </c>
      <c r="L389" s="151"/>
      <c r="M389" s="151"/>
      <c r="N389" s="151"/>
      <c r="O389" s="151"/>
      <c r="P389" s="151"/>
      <c r="Q389" s="151"/>
      <c r="R389" s="154"/>
      <c r="T389" s="155"/>
      <c r="U389" s="151"/>
      <c r="V389" s="151"/>
      <c r="W389" s="151"/>
      <c r="X389" s="151"/>
      <c r="Y389" s="151"/>
      <c r="Z389" s="151"/>
      <c r="AA389" s="156"/>
      <c r="AT389" s="157" t="s">
        <v>137</v>
      </c>
      <c r="AU389" s="157" t="s">
        <v>95</v>
      </c>
      <c r="AV389" s="10" t="s">
        <v>95</v>
      </c>
      <c r="AW389" s="10" t="s">
        <v>32</v>
      </c>
      <c r="AX389" s="10" t="s">
        <v>74</v>
      </c>
      <c r="AY389" s="157" t="s">
        <v>130</v>
      </c>
    </row>
    <row r="390" spans="2:65" s="10" customFormat="1" ht="22.5" customHeight="1">
      <c r="B390" s="150"/>
      <c r="C390" s="151"/>
      <c r="D390" s="151"/>
      <c r="E390" s="152" t="s">
        <v>5</v>
      </c>
      <c r="F390" s="270" t="s">
        <v>756</v>
      </c>
      <c r="G390" s="271"/>
      <c r="H390" s="271"/>
      <c r="I390" s="271"/>
      <c r="J390" s="151"/>
      <c r="K390" s="153">
        <v>2.4</v>
      </c>
      <c r="L390" s="151"/>
      <c r="M390" s="151"/>
      <c r="N390" s="151"/>
      <c r="O390" s="151"/>
      <c r="P390" s="151"/>
      <c r="Q390" s="151"/>
      <c r="R390" s="154"/>
      <c r="T390" s="155"/>
      <c r="U390" s="151"/>
      <c r="V390" s="151"/>
      <c r="W390" s="151"/>
      <c r="X390" s="151"/>
      <c r="Y390" s="151"/>
      <c r="Z390" s="151"/>
      <c r="AA390" s="156"/>
      <c r="AT390" s="157" t="s">
        <v>137</v>
      </c>
      <c r="AU390" s="157" t="s">
        <v>95</v>
      </c>
      <c r="AV390" s="10" t="s">
        <v>95</v>
      </c>
      <c r="AW390" s="10" t="s">
        <v>32</v>
      </c>
      <c r="AX390" s="10" t="s">
        <v>74</v>
      </c>
      <c r="AY390" s="157" t="s">
        <v>130</v>
      </c>
    </row>
    <row r="391" spans="2:65" s="10" customFormat="1" ht="22.5" customHeight="1">
      <c r="B391" s="150"/>
      <c r="C391" s="151"/>
      <c r="D391" s="151"/>
      <c r="E391" s="152" t="s">
        <v>5</v>
      </c>
      <c r="F391" s="270" t="s">
        <v>760</v>
      </c>
      <c r="G391" s="271"/>
      <c r="H391" s="271"/>
      <c r="I391" s="271"/>
      <c r="J391" s="151"/>
      <c r="K391" s="153">
        <v>21.6</v>
      </c>
      <c r="L391" s="151"/>
      <c r="M391" s="151"/>
      <c r="N391" s="151"/>
      <c r="O391" s="151"/>
      <c r="P391" s="151"/>
      <c r="Q391" s="151"/>
      <c r="R391" s="154"/>
      <c r="T391" s="155"/>
      <c r="U391" s="151"/>
      <c r="V391" s="151"/>
      <c r="W391" s="151"/>
      <c r="X391" s="151"/>
      <c r="Y391" s="151"/>
      <c r="Z391" s="151"/>
      <c r="AA391" s="156"/>
      <c r="AT391" s="157" t="s">
        <v>137</v>
      </c>
      <c r="AU391" s="157" t="s">
        <v>95</v>
      </c>
      <c r="AV391" s="10" t="s">
        <v>95</v>
      </c>
      <c r="AW391" s="10" t="s">
        <v>32</v>
      </c>
      <c r="AX391" s="10" t="s">
        <v>74</v>
      </c>
      <c r="AY391" s="157" t="s">
        <v>130</v>
      </c>
    </row>
    <row r="392" spans="2:65" s="10" customFormat="1" ht="22.5" customHeight="1">
      <c r="B392" s="150"/>
      <c r="C392" s="151"/>
      <c r="D392" s="151"/>
      <c r="E392" s="152" t="s">
        <v>5</v>
      </c>
      <c r="F392" s="270" t="s">
        <v>890</v>
      </c>
      <c r="G392" s="271"/>
      <c r="H392" s="271"/>
      <c r="I392" s="271"/>
      <c r="J392" s="151"/>
      <c r="K392" s="153">
        <v>33.6</v>
      </c>
      <c r="L392" s="151"/>
      <c r="M392" s="151"/>
      <c r="N392" s="151"/>
      <c r="O392" s="151"/>
      <c r="P392" s="151"/>
      <c r="Q392" s="151"/>
      <c r="R392" s="154"/>
      <c r="T392" s="155"/>
      <c r="U392" s="151"/>
      <c r="V392" s="151"/>
      <c r="W392" s="151"/>
      <c r="X392" s="151"/>
      <c r="Y392" s="151"/>
      <c r="Z392" s="151"/>
      <c r="AA392" s="156"/>
      <c r="AT392" s="157" t="s">
        <v>137</v>
      </c>
      <c r="AU392" s="157" t="s">
        <v>95</v>
      </c>
      <c r="AV392" s="10" t="s">
        <v>95</v>
      </c>
      <c r="AW392" s="10" t="s">
        <v>32</v>
      </c>
      <c r="AX392" s="10" t="s">
        <v>74</v>
      </c>
      <c r="AY392" s="157" t="s">
        <v>130</v>
      </c>
    </row>
    <row r="393" spans="2:65" s="11" customFormat="1" ht="22.5" customHeight="1">
      <c r="B393" s="158"/>
      <c r="C393" s="159"/>
      <c r="D393" s="159"/>
      <c r="E393" s="160" t="s">
        <v>5</v>
      </c>
      <c r="F393" s="291" t="s">
        <v>141</v>
      </c>
      <c r="G393" s="275"/>
      <c r="H393" s="275"/>
      <c r="I393" s="275"/>
      <c r="J393" s="159"/>
      <c r="K393" s="161">
        <v>391.2</v>
      </c>
      <c r="L393" s="159"/>
      <c r="M393" s="159"/>
      <c r="N393" s="159"/>
      <c r="O393" s="159"/>
      <c r="P393" s="159"/>
      <c r="Q393" s="159"/>
      <c r="R393" s="162"/>
      <c r="T393" s="163"/>
      <c r="U393" s="159"/>
      <c r="V393" s="159"/>
      <c r="W393" s="159"/>
      <c r="X393" s="159"/>
      <c r="Y393" s="159"/>
      <c r="Z393" s="159"/>
      <c r="AA393" s="164"/>
      <c r="AT393" s="165" t="s">
        <v>137</v>
      </c>
      <c r="AU393" s="165" t="s">
        <v>95</v>
      </c>
      <c r="AV393" s="11" t="s">
        <v>135</v>
      </c>
      <c r="AW393" s="11" t="s">
        <v>32</v>
      </c>
      <c r="AX393" s="11" t="s">
        <v>80</v>
      </c>
      <c r="AY393" s="165" t="s">
        <v>130</v>
      </c>
    </row>
    <row r="394" spans="2:65" s="1" customFormat="1" ht="31.5" customHeight="1">
      <c r="B394" s="140"/>
      <c r="C394" s="141" t="s">
        <v>891</v>
      </c>
      <c r="D394" s="141" t="s">
        <v>131</v>
      </c>
      <c r="E394" s="142" t="s">
        <v>892</v>
      </c>
      <c r="F394" s="260" t="s">
        <v>893</v>
      </c>
      <c r="G394" s="260"/>
      <c r="H394" s="260"/>
      <c r="I394" s="260"/>
      <c r="J394" s="143" t="s">
        <v>144</v>
      </c>
      <c r="K394" s="144">
        <v>348</v>
      </c>
      <c r="L394" s="261">
        <v>0</v>
      </c>
      <c r="M394" s="261"/>
      <c r="N394" s="280">
        <f>ROUND(L394*K394,2)</f>
        <v>0</v>
      </c>
      <c r="O394" s="280"/>
      <c r="P394" s="280"/>
      <c r="Q394" s="280"/>
      <c r="R394" s="145"/>
      <c r="T394" s="146" t="s">
        <v>5</v>
      </c>
      <c r="U394" s="43" t="s">
        <v>39</v>
      </c>
      <c r="V394" s="147">
        <v>0</v>
      </c>
      <c r="W394" s="147">
        <f>V394*K394</f>
        <v>0</v>
      </c>
      <c r="X394" s="147">
        <v>0</v>
      </c>
      <c r="Y394" s="147">
        <f>X394*K394</f>
        <v>0</v>
      </c>
      <c r="Z394" s="147">
        <v>0</v>
      </c>
      <c r="AA394" s="148">
        <f>Z394*K394</f>
        <v>0</v>
      </c>
      <c r="AR394" s="20" t="s">
        <v>135</v>
      </c>
      <c r="AT394" s="20" t="s">
        <v>131</v>
      </c>
      <c r="AU394" s="20" t="s">
        <v>95</v>
      </c>
      <c r="AY394" s="20" t="s">
        <v>130</v>
      </c>
      <c r="BE394" s="149">
        <f>IF(U394="základní",N394,0)</f>
        <v>0</v>
      </c>
      <c r="BF394" s="149">
        <f>IF(U394="snížená",N394,0)</f>
        <v>0</v>
      </c>
      <c r="BG394" s="149">
        <f>IF(U394="zákl. přenesená",N394,0)</f>
        <v>0</v>
      </c>
      <c r="BH394" s="149">
        <f>IF(U394="sníž. přenesená",N394,0)</f>
        <v>0</v>
      </c>
      <c r="BI394" s="149">
        <f>IF(U394="nulová",N394,0)</f>
        <v>0</v>
      </c>
      <c r="BJ394" s="20" t="s">
        <v>80</v>
      </c>
      <c r="BK394" s="149">
        <f>ROUND(L394*K394,2)</f>
        <v>0</v>
      </c>
      <c r="BL394" s="20" t="s">
        <v>135</v>
      </c>
      <c r="BM394" s="20" t="s">
        <v>347</v>
      </c>
    </row>
    <row r="395" spans="2:65" s="10" customFormat="1" ht="31.5" customHeight="1">
      <c r="B395" s="150"/>
      <c r="C395" s="151"/>
      <c r="D395" s="151"/>
      <c r="E395" s="152" t="s">
        <v>5</v>
      </c>
      <c r="F395" s="263" t="s">
        <v>894</v>
      </c>
      <c r="G395" s="264"/>
      <c r="H395" s="264"/>
      <c r="I395" s="264"/>
      <c r="J395" s="151"/>
      <c r="K395" s="153">
        <v>348</v>
      </c>
      <c r="L395" s="151"/>
      <c r="M395" s="151"/>
      <c r="N395" s="151"/>
      <c r="O395" s="151"/>
      <c r="P395" s="151"/>
      <c r="Q395" s="151"/>
      <c r="R395" s="154"/>
      <c r="T395" s="155"/>
      <c r="U395" s="151"/>
      <c r="V395" s="151"/>
      <c r="W395" s="151"/>
      <c r="X395" s="151"/>
      <c r="Y395" s="151"/>
      <c r="Z395" s="151"/>
      <c r="AA395" s="156"/>
      <c r="AT395" s="157" t="s">
        <v>137</v>
      </c>
      <c r="AU395" s="157" t="s">
        <v>95</v>
      </c>
      <c r="AV395" s="10" t="s">
        <v>95</v>
      </c>
      <c r="AW395" s="10" t="s">
        <v>32</v>
      </c>
      <c r="AX395" s="10" t="s">
        <v>74</v>
      </c>
      <c r="AY395" s="157" t="s">
        <v>130</v>
      </c>
    </row>
    <row r="396" spans="2:65" s="11" customFormat="1" ht="22.5" customHeight="1">
      <c r="B396" s="158"/>
      <c r="C396" s="159"/>
      <c r="D396" s="159"/>
      <c r="E396" s="160" t="s">
        <v>5</v>
      </c>
      <c r="F396" s="291" t="s">
        <v>141</v>
      </c>
      <c r="G396" s="275"/>
      <c r="H396" s="275"/>
      <c r="I396" s="275"/>
      <c r="J396" s="159"/>
      <c r="K396" s="161">
        <v>348</v>
      </c>
      <c r="L396" s="159"/>
      <c r="M396" s="159"/>
      <c r="N396" s="159"/>
      <c r="O396" s="159"/>
      <c r="P396" s="159"/>
      <c r="Q396" s="159"/>
      <c r="R396" s="162"/>
      <c r="T396" s="163"/>
      <c r="U396" s="159"/>
      <c r="V396" s="159"/>
      <c r="W396" s="159"/>
      <c r="X396" s="159"/>
      <c r="Y396" s="159"/>
      <c r="Z396" s="159"/>
      <c r="AA396" s="164"/>
      <c r="AT396" s="165" t="s">
        <v>137</v>
      </c>
      <c r="AU396" s="165" t="s">
        <v>95</v>
      </c>
      <c r="AV396" s="11" t="s">
        <v>135</v>
      </c>
      <c r="AW396" s="11" t="s">
        <v>32</v>
      </c>
      <c r="AX396" s="11" t="s">
        <v>80</v>
      </c>
      <c r="AY396" s="165" t="s">
        <v>130</v>
      </c>
    </row>
    <row r="397" spans="2:65" s="1" customFormat="1" ht="31.5" customHeight="1">
      <c r="B397" s="140"/>
      <c r="C397" s="141" t="s">
        <v>446</v>
      </c>
      <c r="D397" s="141" t="s">
        <v>131</v>
      </c>
      <c r="E397" s="142" t="s">
        <v>895</v>
      </c>
      <c r="F397" s="260" t="s">
        <v>896</v>
      </c>
      <c r="G397" s="260"/>
      <c r="H397" s="260"/>
      <c r="I397" s="260"/>
      <c r="J397" s="143" t="s">
        <v>144</v>
      </c>
      <c r="K397" s="144">
        <v>23.8</v>
      </c>
      <c r="L397" s="261">
        <v>0</v>
      </c>
      <c r="M397" s="261"/>
      <c r="N397" s="280">
        <f>ROUND(L397*K397,2)</f>
        <v>0</v>
      </c>
      <c r="O397" s="280"/>
      <c r="P397" s="280"/>
      <c r="Q397" s="280"/>
      <c r="R397" s="145"/>
      <c r="T397" s="146" t="s">
        <v>5</v>
      </c>
      <c r="U397" s="43" t="s">
        <v>39</v>
      </c>
      <c r="V397" s="147">
        <v>0</v>
      </c>
      <c r="W397" s="147">
        <f>V397*K397</f>
        <v>0</v>
      </c>
      <c r="X397" s="147">
        <v>0</v>
      </c>
      <c r="Y397" s="147">
        <f>X397*K397</f>
        <v>0</v>
      </c>
      <c r="Z397" s="147">
        <v>0</v>
      </c>
      <c r="AA397" s="148">
        <f>Z397*K397</f>
        <v>0</v>
      </c>
      <c r="AR397" s="20" t="s">
        <v>135</v>
      </c>
      <c r="AT397" s="20" t="s">
        <v>131</v>
      </c>
      <c r="AU397" s="20" t="s">
        <v>95</v>
      </c>
      <c r="AY397" s="20" t="s">
        <v>130</v>
      </c>
      <c r="BE397" s="149">
        <f>IF(U397="základní",N397,0)</f>
        <v>0</v>
      </c>
      <c r="BF397" s="149">
        <f>IF(U397="snížená",N397,0)</f>
        <v>0</v>
      </c>
      <c r="BG397" s="149">
        <f>IF(U397="zákl. přenesená",N397,0)</f>
        <v>0</v>
      </c>
      <c r="BH397" s="149">
        <f>IF(U397="sníž. přenesená",N397,0)</f>
        <v>0</v>
      </c>
      <c r="BI397" s="149">
        <f>IF(U397="nulová",N397,0)</f>
        <v>0</v>
      </c>
      <c r="BJ397" s="20" t="s">
        <v>80</v>
      </c>
      <c r="BK397" s="149">
        <f>ROUND(L397*K397,2)</f>
        <v>0</v>
      </c>
      <c r="BL397" s="20" t="s">
        <v>135</v>
      </c>
      <c r="BM397" s="20" t="s">
        <v>351</v>
      </c>
    </row>
    <row r="398" spans="2:65" s="1" customFormat="1" ht="31.5" customHeight="1">
      <c r="B398" s="140"/>
      <c r="C398" s="141" t="s">
        <v>897</v>
      </c>
      <c r="D398" s="141" t="s">
        <v>131</v>
      </c>
      <c r="E398" s="142" t="s">
        <v>898</v>
      </c>
      <c r="F398" s="260" t="s">
        <v>899</v>
      </c>
      <c r="G398" s="260"/>
      <c r="H398" s="260"/>
      <c r="I398" s="260"/>
      <c r="J398" s="143" t="s">
        <v>144</v>
      </c>
      <c r="K398" s="144">
        <v>2.6</v>
      </c>
      <c r="L398" s="261">
        <v>0</v>
      </c>
      <c r="M398" s="261"/>
      <c r="N398" s="280">
        <f>ROUND(L398*K398,2)</f>
        <v>0</v>
      </c>
      <c r="O398" s="280"/>
      <c r="P398" s="280"/>
      <c r="Q398" s="280"/>
      <c r="R398" s="145"/>
      <c r="T398" s="146" t="s">
        <v>5</v>
      </c>
      <c r="U398" s="43" t="s">
        <v>39</v>
      </c>
      <c r="V398" s="147">
        <v>0</v>
      </c>
      <c r="W398" s="147">
        <f>V398*K398</f>
        <v>0</v>
      </c>
      <c r="X398" s="147">
        <v>0</v>
      </c>
      <c r="Y398" s="147">
        <f>X398*K398</f>
        <v>0</v>
      </c>
      <c r="Z398" s="147">
        <v>0</v>
      </c>
      <c r="AA398" s="148">
        <f>Z398*K398</f>
        <v>0</v>
      </c>
      <c r="AR398" s="20" t="s">
        <v>135</v>
      </c>
      <c r="AT398" s="20" t="s">
        <v>131</v>
      </c>
      <c r="AU398" s="20" t="s">
        <v>95</v>
      </c>
      <c r="AY398" s="20" t="s">
        <v>130</v>
      </c>
      <c r="BE398" s="149">
        <f>IF(U398="základní",N398,0)</f>
        <v>0</v>
      </c>
      <c r="BF398" s="149">
        <f>IF(U398="snížená",N398,0)</f>
        <v>0</v>
      </c>
      <c r="BG398" s="149">
        <f>IF(U398="zákl. přenesená",N398,0)</f>
        <v>0</v>
      </c>
      <c r="BH398" s="149">
        <f>IF(U398="sníž. přenesená",N398,0)</f>
        <v>0</v>
      </c>
      <c r="BI398" s="149">
        <f>IF(U398="nulová",N398,0)</f>
        <v>0</v>
      </c>
      <c r="BJ398" s="20" t="s">
        <v>80</v>
      </c>
      <c r="BK398" s="149">
        <f>ROUND(L398*K398,2)</f>
        <v>0</v>
      </c>
      <c r="BL398" s="20" t="s">
        <v>135</v>
      </c>
      <c r="BM398" s="20" t="s">
        <v>354</v>
      </c>
    </row>
    <row r="399" spans="2:65" s="10" customFormat="1" ht="22.5" customHeight="1">
      <c r="B399" s="150"/>
      <c r="C399" s="151"/>
      <c r="D399" s="151"/>
      <c r="E399" s="152" t="s">
        <v>5</v>
      </c>
      <c r="F399" s="263" t="s">
        <v>900</v>
      </c>
      <c r="G399" s="264"/>
      <c r="H399" s="264"/>
      <c r="I399" s="264"/>
      <c r="J399" s="151"/>
      <c r="K399" s="153">
        <v>2.6</v>
      </c>
      <c r="L399" s="151"/>
      <c r="M399" s="151"/>
      <c r="N399" s="151"/>
      <c r="O399" s="151"/>
      <c r="P399" s="151"/>
      <c r="Q399" s="151"/>
      <c r="R399" s="154"/>
      <c r="T399" s="155"/>
      <c r="U399" s="151"/>
      <c r="V399" s="151"/>
      <c r="W399" s="151"/>
      <c r="X399" s="151"/>
      <c r="Y399" s="151"/>
      <c r="Z399" s="151"/>
      <c r="AA399" s="156"/>
      <c r="AT399" s="157" t="s">
        <v>137</v>
      </c>
      <c r="AU399" s="157" t="s">
        <v>95</v>
      </c>
      <c r="AV399" s="10" t="s">
        <v>95</v>
      </c>
      <c r="AW399" s="10" t="s">
        <v>32</v>
      </c>
      <c r="AX399" s="10" t="s">
        <v>74</v>
      </c>
      <c r="AY399" s="157" t="s">
        <v>130</v>
      </c>
    </row>
    <row r="400" spans="2:65" s="11" customFormat="1" ht="22.5" customHeight="1">
      <c r="B400" s="158"/>
      <c r="C400" s="159"/>
      <c r="D400" s="159"/>
      <c r="E400" s="160" t="s">
        <v>5</v>
      </c>
      <c r="F400" s="291" t="s">
        <v>141</v>
      </c>
      <c r="G400" s="275"/>
      <c r="H400" s="275"/>
      <c r="I400" s="275"/>
      <c r="J400" s="159"/>
      <c r="K400" s="161">
        <v>2.6</v>
      </c>
      <c r="L400" s="159"/>
      <c r="M400" s="159"/>
      <c r="N400" s="159"/>
      <c r="O400" s="159"/>
      <c r="P400" s="159"/>
      <c r="Q400" s="159"/>
      <c r="R400" s="162"/>
      <c r="T400" s="163"/>
      <c r="U400" s="159"/>
      <c r="V400" s="159"/>
      <c r="W400" s="159"/>
      <c r="X400" s="159"/>
      <c r="Y400" s="159"/>
      <c r="Z400" s="159"/>
      <c r="AA400" s="164"/>
      <c r="AT400" s="165" t="s">
        <v>137</v>
      </c>
      <c r="AU400" s="165" t="s">
        <v>95</v>
      </c>
      <c r="AV400" s="11" t="s">
        <v>135</v>
      </c>
      <c r="AW400" s="11" t="s">
        <v>32</v>
      </c>
      <c r="AX400" s="11" t="s">
        <v>80</v>
      </c>
      <c r="AY400" s="165" t="s">
        <v>130</v>
      </c>
    </row>
    <row r="401" spans="2:65" s="1" customFormat="1" ht="31.5" customHeight="1">
      <c r="B401" s="140"/>
      <c r="C401" s="141" t="s">
        <v>901</v>
      </c>
      <c r="D401" s="141" t="s">
        <v>131</v>
      </c>
      <c r="E401" s="142" t="s">
        <v>902</v>
      </c>
      <c r="F401" s="260" t="s">
        <v>903</v>
      </c>
      <c r="G401" s="260"/>
      <c r="H401" s="260"/>
      <c r="I401" s="260"/>
      <c r="J401" s="143" t="s">
        <v>144</v>
      </c>
      <c r="K401" s="144">
        <v>65.2</v>
      </c>
      <c r="L401" s="261">
        <v>0</v>
      </c>
      <c r="M401" s="261"/>
      <c r="N401" s="280">
        <f>ROUND(L401*K401,2)</f>
        <v>0</v>
      </c>
      <c r="O401" s="280"/>
      <c r="P401" s="280"/>
      <c r="Q401" s="280"/>
      <c r="R401" s="145"/>
      <c r="T401" s="146" t="s">
        <v>5</v>
      </c>
      <c r="U401" s="43" t="s">
        <v>39</v>
      </c>
      <c r="V401" s="147">
        <v>0</v>
      </c>
      <c r="W401" s="147">
        <f>V401*K401</f>
        <v>0</v>
      </c>
      <c r="X401" s="147">
        <v>0</v>
      </c>
      <c r="Y401" s="147">
        <f>X401*K401</f>
        <v>0</v>
      </c>
      <c r="Z401" s="147">
        <v>0</v>
      </c>
      <c r="AA401" s="148">
        <f>Z401*K401</f>
        <v>0</v>
      </c>
      <c r="AR401" s="20" t="s">
        <v>135</v>
      </c>
      <c r="AT401" s="20" t="s">
        <v>131</v>
      </c>
      <c r="AU401" s="20" t="s">
        <v>95</v>
      </c>
      <c r="AY401" s="20" t="s">
        <v>130</v>
      </c>
      <c r="BE401" s="149">
        <f>IF(U401="základní",N401,0)</f>
        <v>0</v>
      </c>
      <c r="BF401" s="149">
        <f>IF(U401="snížená",N401,0)</f>
        <v>0</v>
      </c>
      <c r="BG401" s="149">
        <f>IF(U401="zákl. přenesená",N401,0)</f>
        <v>0</v>
      </c>
      <c r="BH401" s="149">
        <f>IF(U401="sníž. přenesená",N401,0)</f>
        <v>0</v>
      </c>
      <c r="BI401" s="149">
        <f>IF(U401="nulová",N401,0)</f>
        <v>0</v>
      </c>
      <c r="BJ401" s="20" t="s">
        <v>80</v>
      </c>
      <c r="BK401" s="149">
        <f>ROUND(L401*K401,2)</f>
        <v>0</v>
      </c>
      <c r="BL401" s="20" t="s">
        <v>135</v>
      </c>
      <c r="BM401" s="20" t="s">
        <v>358</v>
      </c>
    </row>
    <row r="402" spans="2:65" s="10" customFormat="1" ht="22.5" customHeight="1">
      <c r="B402" s="150"/>
      <c r="C402" s="151"/>
      <c r="D402" s="151"/>
      <c r="E402" s="152" t="s">
        <v>5</v>
      </c>
      <c r="F402" s="263" t="s">
        <v>904</v>
      </c>
      <c r="G402" s="264"/>
      <c r="H402" s="264"/>
      <c r="I402" s="264"/>
      <c r="J402" s="151"/>
      <c r="K402" s="153">
        <v>1</v>
      </c>
      <c r="L402" s="151"/>
      <c r="M402" s="151"/>
      <c r="N402" s="151"/>
      <c r="O402" s="151"/>
      <c r="P402" s="151"/>
      <c r="Q402" s="151"/>
      <c r="R402" s="154"/>
      <c r="T402" s="155"/>
      <c r="U402" s="151"/>
      <c r="V402" s="151"/>
      <c r="W402" s="151"/>
      <c r="X402" s="151"/>
      <c r="Y402" s="151"/>
      <c r="Z402" s="151"/>
      <c r="AA402" s="156"/>
      <c r="AT402" s="157" t="s">
        <v>137</v>
      </c>
      <c r="AU402" s="157" t="s">
        <v>95</v>
      </c>
      <c r="AV402" s="10" t="s">
        <v>95</v>
      </c>
      <c r="AW402" s="10" t="s">
        <v>32</v>
      </c>
      <c r="AX402" s="10" t="s">
        <v>74</v>
      </c>
      <c r="AY402" s="157" t="s">
        <v>130</v>
      </c>
    </row>
    <row r="403" spans="2:65" s="10" customFormat="1" ht="44.25" customHeight="1">
      <c r="B403" s="150"/>
      <c r="C403" s="151"/>
      <c r="D403" s="151"/>
      <c r="E403" s="152" t="s">
        <v>5</v>
      </c>
      <c r="F403" s="270" t="s">
        <v>905</v>
      </c>
      <c r="G403" s="271"/>
      <c r="H403" s="271"/>
      <c r="I403" s="271"/>
      <c r="J403" s="151"/>
      <c r="K403" s="153">
        <v>64.2</v>
      </c>
      <c r="L403" s="151"/>
      <c r="M403" s="151"/>
      <c r="N403" s="151"/>
      <c r="O403" s="151"/>
      <c r="P403" s="151"/>
      <c r="Q403" s="151"/>
      <c r="R403" s="154"/>
      <c r="T403" s="155"/>
      <c r="U403" s="151"/>
      <c r="V403" s="151"/>
      <c r="W403" s="151"/>
      <c r="X403" s="151"/>
      <c r="Y403" s="151"/>
      <c r="Z403" s="151"/>
      <c r="AA403" s="156"/>
      <c r="AT403" s="157" t="s">
        <v>137</v>
      </c>
      <c r="AU403" s="157" t="s">
        <v>95</v>
      </c>
      <c r="AV403" s="10" t="s">
        <v>95</v>
      </c>
      <c r="AW403" s="10" t="s">
        <v>32</v>
      </c>
      <c r="AX403" s="10" t="s">
        <v>74</v>
      </c>
      <c r="AY403" s="157" t="s">
        <v>130</v>
      </c>
    </row>
    <row r="404" spans="2:65" s="11" customFormat="1" ht="22.5" customHeight="1">
      <c r="B404" s="158"/>
      <c r="C404" s="159"/>
      <c r="D404" s="159"/>
      <c r="E404" s="160" t="s">
        <v>5</v>
      </c>
      <c r="F404" s="291" t="s">
        <v>141</v>
      </c>
      <c r="G404" s="275"/>
      <c r="H404" s="275"/>
      <c r="I404" s="275"/>
      <c r="J404" s="159"/>
      <c r="K404" s="161">
        <v>65.2</v>
      </c>
      <c r="L404" s="159"/>
      <c r="M404" s="159"/>
      <c r="N404" s="159"/>
      <c r="O404" s="159"/>
      <c r="P404" s="159"/>
      <c r="Q404" s="159"/>
      <c r="R404" s="162"/>
      <c r="T404" s="163"/>
      <c r="U404" s="159"/>
      <c r="V404" s="159"/>
      <c r="W404" s="159"/>
      <c r="X404" s="159"/>
      <c r="Y404" s="159"/>
      <c r="Z404" s="159"/>
      <c r="AA404" s="164"/>
      <c r="AT404" s="165" t="s">
        <v>137</v>
      </c>
      <c r="AU404" s="165" t="s">
        <v>95</v>
      </c>
      <c r="AV404" s="11" t="s">
        <v>135</v>
      </c>
      <c r="AW404" s="11" t="s">
        <v>32</v>
      </c>
      <c r="AX404" s="11" t="s">
        <v>80</v>
      </c>
      <c r="AY404" s="165" t="s">
        <v>130</v>
      </c>
    </row>
    <row r="405" spans="2:65" s="1" customFormat="1" ht="31.5" customHeight="1">
      <c r="B405" s="140"/>
      <c r="C405" s="141" t="s">
        <v>250</v>
      </c>
      <c r="D405" s="141" t="s">
        <v>131</v>
      </c>
      <c r="E405" s="142" t="s">
        <v>906</v>
      </c>
      <c r="F405" s="260" t="s">
        <v>907</v>
      </c>
      <c r="G405" s="260"/>
      <c r="H405" s="260"/>
      <c r="I405" s="260"/>
      <c r="J405" s="143" t="s">
        <v>144</v>
      </c>
      <c r="K405" s="144">
        <v>9.3000000000000007</v>
      </c>
      <c r="L405" s="261">
        <v>0</v>
      </c>
      <c r="M405" s="261"/>
      <c r="N405" s="280">
        <f>ROUND(L405*K405,2)</f>
        <v>0</v>
      </c>
      <c r="O405" s="280"/>
      <c r="P405" s="280"/>
      <c r="Q405" s="280"/>
      <c r="R405" s="145"/>
      <c r="T405" s="146" t="s">
        <v>5</v>
      </c>
      <c r="U405" s="43" t="s">
        <v>39</v>
      </c>
      <c r="V405" s="147">
        <v>0</v>
      </c>
      <c r="W405" s="147">
        <f>V405*K405</f>
        <v>0</v>
      </c>
      <c r="X405" s="147">
        <v>0</v>
      </c>
      <c r="Y405" s="147">
        <f>X405*K405</f>
        <v>0</v>
      </c>
      <c r="Z405" s="147">
        <v>0</v>
      </c>
      <c r="AA405" s="148">
        <f>Z405*K405</f>
        <v>0</v>
      </c>
      <c r="AR405" s="20" t="s">
        <v>135</v>
      </c>
      <c r="AT405" s="20" t="s">
        <v>131</v>
      </c>
      <c r="AU405" s="20" t="s">
        <v>95</v>
      </c>
      <c r="AY405" s="20" t="s">
        <v>130</v>
      </c>
      <c r="BE405" s="149">
        <f>IF(U405="základní",N405,0)</f>
        <v>0</v>
      </c>
      <c r="BF405" s="149">
        <f>IF(U405="snížená",N405,0)</f>
        <v>0</v>
      </c>
      <c r="BG405" s="149">
        <f>IF(U405="zákl. přenesená",N405,0)</f>
        <v>0</v>
      </c>
      <c r="BH405" s="149">
        <f>IF(U405="sníž. přenesená",N405,0)</f>
        <v>0</v>
      </c>
      <c r="BI405" s="149">
        <f>IF(U405="nulová",N405,0)</f>
        <v>0</v>
      </c>
      <c r="BJ405" s="20" t="s">
        <v>80</v>
      </c>
      <c r="BK405" s="149">
        <f>ROUND(L405*K405,2)</f>
        <v>0</v>
      </c>
      <c r="BL405" s="20" t="s">
        <v>135</v>
      </c>
      <c r="BM405" s="20" t="s">
        <v>361</v>
      </c>
    </row>
    <row r="406" spans="2:65" s="10" customFormat="1" ht="31.5" customHeight="1">
      <c r="B406" s="150"/>
      <c r="C406" s="151"/>
      <c r="D406" s="151"/>
      <c r="E406" s="152" t="s">
        <v>5</v>
      </c>
      <c r="F406" s="263" t="s">
        <v>908</v>
      </c>
      <c r="G406" s="264"/>
      <c r="H406" s="264"/>
      <c r="I406" s="264"/>
      <c r="J406" s="151"/>
      <c r="K406" s="153">
        <v>9.3000000000000007</v>
      </c>
      <c r="L406" s="151"/>
      <c r="M406" s="151"/>
      <c r="N406" s="151"/>
      <c r="O406" s="151"/>
      <c r="P406" s="151"/>
      <c r="Q406" s="151"/>
      <c r="R406" s="154"/>
      <c r="T406" s="155"/>
      <c r="U406" s="151"/>
      <c r="V406" s="151"/>
      <c r="W406" s="151"/>
      <c r="X406" s="151"/>
      <c r="Y406" s="151"/>
      <c r="Z406" s="151"/>
      <c r="AA406" s="156"/>
      <c r="AT406" s="157" t="s">
        <v>137</v>
      </c>
      <c r="AU406" s="157" t="s">
        <v>95</v>
      </c>
      <c r="AV406" s="10" t="s">
        <v>95</v>
      </c>
      <c r="AW406" s="10" t="s">
        <v>32</v>
      </c>
      <c r="AX406" s="10" t="s">
        <v>74</v>
      </c>
      <c r="AY406" s="157" t="s">
        <v>130</v>
      </c>
    </row>
    <row r="407" spans="2:65" s="11" customFormat="1" ht="22.5" customHeight="1">
      <c r="B407" s="158"/>
      <c r="C407" s="159"/>
      <c r="D407" s="159"/>
      <c r="E407" s="160" t="s">
        <v>5</v>
      </c>
      <c r="F407" s="291" t="s">
        <v>141</v>
      </c>
      <c r="G407" s="275"/>
      <c r="H407" s="275"/>
      <c r="I407" s="275"/>
      <c r="J407" s="159"/>
      <c r="K407" s="161">
        <v>9.3000000000000007</v>
      </c>
      <c r="L407" s="159"/>
      <c r="M407" s="159"/>
      <c r="N407" s="159"/>
      <c r="O407" s="159"/>
      <c r="P407" s="159"/>
      <c r="Q407" s="159"/>
      <c r="R407" s="162"/>
      <c r="T407" s="163"/>
      <c r="U407" s="159"/>
      <c r="V407" s="159"/>
      <c r="W407" s="159"/>
      <c r="X407" s="159"/>
      <c r="Y407" s="159"/>
      <c r="Z407" s="159"/>
      <c r="AA407" s="164"/>
      <c r="AT407" s="165" t="s">
        <v>137</v>
      </c>
      <c r="AU407" s="165" t="s">
        <v>95</v>
      </c>
      <c r="AV407" s="11" t="s">
        <v>135</v>
      </c>
      <c r="AW407" s="11" t="s">
        <v>32</v>
      </c>
      <c r="AX407" s="11" t="s">
        <v>80</v>
      </c>
      <c r="AY407" s="165" t="s">
        <v>130</v>
      </c>
    </row>
    <row r="408" spans="2:65" s="1" customFormat="1" ht="44.25" customHeight="1">
      <c r="B408" s="140"/>
      <c r="C408" s="141" t="s">
        <v>324</v>
      </c>
      <c r="D408" s="141" t="s">
        <v>131</v>
      </c>
      <c r="E408" s="142" t="s">
        <v>909</v>
      </c>
      <c r="F408" s="260" t="s">
        <v>910</v>
      </c>
      <c r="G408" s="260"/>
      <c r="H408" s="260"/>
      <c r="I408" s="260"/>
      <c r="J408" s="143" t="s">
        <v>144</v>
      </c>
      <c r="K408" s="144">
        <v>56.6</v>
      </c>
      <c r="L408" s="261">
        <v>0</v>
      </c>
      <c r="M408" s="261"/>
      <c r="N408" s="280">
        <f>ROUND(L408*K408,2)</f>
        <v>0</v>
      </c>
      <c r="O408" s="280"/>
      <c r="P408" s="280"/>
      <c r="Q408" s="280"/>
      <c r="R408" s="145"/>
      <c r="T408" s="146" t="s">
        <v>5</v>
      </c>
      <c r="U408" s="43" t="s">
        <v>39</v>
      </c>
      <c r="V408" s="147">
        <v>0</v>
      </c>
      <c r="W408" s="147">
        <f>V408*K408</f>
        <v>0</v>
      </c>
      <c r="X408" s="147">
        <v>0</v>
      </c>
      <c r="Y408" s="147">
        <f>X408*K408</f>
        <v>0</v>
      </c>
      <c r="Z408" s="147">
        <v>0</v>
      </c>
      <c r="AA408" s="148">
        <f>Z408*K408</f>
        <v>0</v>
      </c>
      <c r="AR408" s="20" t="s">
        <v>135</v>
      </c>
      <c r="AT408" s="20" t="s">
        <v>131</v>
      </c>
      <c r="AU408" s="20" t="s">
        <v>95</v>
      </c>
      <c r="AY408" s="20" t="s">
        <v>130</v>
      </c>
      <c r="BE408" s="149">
        <f>IF(U408="základní",N408,0)</f>
        <v>0</v>
      </c>
      <c r="BF408" s="149">
        <f>IF(U408="snížená",N408,0)</f>
        <v>0</v>
      </c>
      <c r="BG408" s="149">
        <f>IF(U408="zákl. přenesená",N408,0)</f>
        <v>0</v>
      </c>
      <c r="BH408" s="149">
        <f>IF(U408="sníž. přenesená",N408,0)</f>
        <v>0</v>
      </c>
      <c r="BI408" s="149">
        <f>IF(U408="nulová",N408,0)</f>
        <v>0</v>
      </c>
      <c r="BJ408" s="20" t="s">
        <v>80</v>
      </c>
      <c r="BK408" s="149">
        <f>ROUND(L408*K408,2)</f>
        <v>0</v>
      </c>
      <c r="BL408" s="20" t="s">
        <v>135</v>
      </c>
      <c r="BM408" s="20" t="s">
        <v>364</v>
      </c>
    </row>
    <row r="409" spans="2:65" s="1" customFormat="1" ht="44.25" customHeight="1">
      <c r="B409" s="140"/>
      <c r="C409" s="141" t="s">
        <v>254</v>
      </c>
      <c r="D409" s="141" t="s">
        <v>131</v>
      </c>
      <c r="E409" s="142" t="s">
        <v>911</v>
      </c>
      <c r="F409" s="260" t="s">
        <v>912</v>
      </c>
      <c r="G409" s="260"/>
      <c r="H409" s="260"/>
      <c r="I409" s="260"/>
      <c r="J409" s="143" t="s">
        <v>144</v>
      </c>
      <c r="K409" s="144">
        <v>205.8</v>
      </c>
      <c r="L409" s="261">
        <v>0</v>
      </c>
      <c r="M409" s="261"/>
      <c r="N409" s="280">
        <f>ROUND(L409*K409,2)</f>
        <v>0</v>
      </c>
      <c r="O409" s="280"/>
      <c r="P409" s="280"/>
      <c r="Q409" s="280"/>
      <c r="R409" s="145"/>
      <c r="T409" s="146" t="s">
        <v>5</v>
      </c>
      <c r="U409" s="43" t="s">
        <v>39</v>
      </c>
      <c r="V409" s="147">
        <v>0</v>
      </c>
      <c r="W409" s="147">
        <f>V409*K409</f>
        <v>0</v>
      </c>
      <c r="X409" s="147">
        <v>0</v>
      </c>
      <c r="Y409" s="147">
        <f>X409*K409</f>
        <v>0</v>
      </c>
      <c r="Z409" s="147">
        <v>0</v>
      </c>
      <c r="AA409" s="148">
        <f>Z409*K409</f>
        <v>0</v>
      </c>
      <c r="AR409" s="20" t="s">
        <v>135</v>
      </c>
      <c r="AT409" s="20" t="s">
        <v>131</v>
      </c>
      <c r="AU409" s="20" t="s">
        <v>95</v>
      </c>
      <c r="AY409" s="20" t="s">
        <v>130</v>
      </c>
      <c r="BE409" s="149">
        <f>IF(U409="základní",N409,0)</f>
        <v>0</v>
      </c>
      <c r="BF409" s="149">
        <f>IF(U409="snížená",N409,0)</f>
        <v>0</v>
      </c>
      <c r="BG409" s="149">
        <f>IF(U409="zákl. přenesená",N409,0)</f>
        <v>0</v>
      </c>
      <c r="BH409" s="149">
        <f>IF(U409="sníž. přenesená",N409,0)</f>
        <v>0</v>
      </c>
      <c r="BI409" s="149">
        <f>IF(U409="nulová",N409,0)</f>
        <v>0</v>
      </c>
      <c r="BJ409" s="20" t="s">
        <v>80</v>
      </c>
      <c r="BK409" s="149">
        <f>ROUND(L409*K409,2)</f>
        <v>0</v>
      </c>
      <c r="BL409" s="20" t="s">
        <v>135</v>
      </c>
      <c r="BM409" s="20" t="s">
        <v>368</v>
      </c>
    </row>
    <row r="410" spans="2:65" s="1" customFormat="1" ht="44.25" customHeight="1">
      <c r="B410" s="140"/>
      <c r="C410" s="141" t="s">
        <v>330</v>
      </c>
      <c r="D410" s="141" t="s">
        <v>131</v>
      </c>
      <c r="E410" s="142" t="s">
        <v>913</v>
      </c>
      <c r="F410" s="260" t="s">
        <v>914</v>
      </c>
      <c r="G410" s="260"/>
      <c r="H410" s="260"/>
      <c r="I410" s="260"/>
      <c r="J410" s="143" t="s">
        <v>144</v>
      </c>
      <c r="K410" s="144">
        <v>31.7</v>
      </c>
      <c r="L410" s="261">
        <v>0</v>
      </c>
      <c r="M410" s="261"/>
      <c r="N410" s="280">
        <f>ROUND(L410*K410,2)</f>
        <v>0</v>
      </c>
      <c r="O410" s="280"/>
      <c r="P410" s="280"/>
      <c r="Q410" s="280"/>
      <c r="R410" s="145"/>
      <c r="T410" s="146" t="s">
        <v>5</v>
      </c>
      <c r="U410" s="43" t="s">
        <v>39</v>
      </c>
      <c r="V410" s="147">
        <v>0</v>
      </c>
      <c r="W410" s="147">
        <f>V410*K410</f>
        <v>0</v>
      </c>
      <c r="X410" s="147">
        <v>0</v>
      </c>
      <c r="Y410" s="147">
        <f>X410*K410</f>
        <v>0</v>
      </c>
      <c r="Z410" s="147">
        <v>0</v>
      </c>
      <c r="AA410" s="148">
        <f>Z410*K410</f>
        <v>0</v>
      </c>
      <c r="AR410" s="20" t="s">
        <v>135</v>
      </c>
      <c r="AT410" s="20" t="s">
        <v>131</v>
      </c>
      <c r="AU410" s="20" t="s">
        <v>95</v>
      </c>
      <c r="AY410" s="20" t="s">
        <v>130</v>
      </c>
      <c r="BE410" s="149">
        <f>IF(U410="základní",N410,0)</f>
        <v>0</v>
      </c>
      <c r="BF410" s="149">
        <f>IF(U410="snížená",N410,0)</f>
        <v>0</v>
      </c>
      <c r="BG410" s="149">
        <f>IF(U410="zákl. přenesená",N410,0)</f>
        <v>0</v>
      </c>
      <c r="BH410" s="149">
        <f>IF(U410="sníž. přenesená",N410,0)</f>
        <v>0</v>
      </c>
      <c r="BI410" s="149">
        <f>IF(U410="nulová",N410,0)</f>
        <v>0</v>
      </c>
      <c r="BJ410" s="20" t="s">
        <v>80</v>
      </c>
      <c r="BK410" s="149">
        <f>ROUND(L410*K410,2)</f>
        <v>0</v>
      </c>
      <c r="BL410" s="20" t="s">
        <v>135</v>
      </c>
      <c r="BM410" s="20" t="s">
        <v>371</v>
      </c>
    </row>
    <row r="411" spans="2:65" s="10" customFormat="1" ht="31.5" customHeight="1">
      <c r="B411" s="150"/>
      <c r="C411" s="151"/>
      <c r="D411" s="151"/>
      <c r="E411" s="152" t="s">
        <v>5</v>
      </c>
      <c r="F411" s="263" t="s">
        <v>704</v>
      </c>
      <c r="G411" s="264"/>
      <c r="H411" s="264"/>
      <c r="I411" s="264"/>
      <c r="J411" s="151"/>
      <c r="K411" s="153">
        <v>31.7</v>
      </c>
      <c r="L411" s="151"/>
      <c r="M411" s="151"/>
      <c r="N411" s="151"/>
      <c r="O411" s="151"/>
      <c r="P411" s="151"/>
      <c r="Q411" s="151"/>
      <c r="R411" s="154"/>
      <c r="T411" s="155"/>
      <c r="U411" s="151"/>
      <c r="V411" s="151"/>
      <c r="W411" s="151"/>
      <c r="X411" s="151"/>
      <c r="Y411" s="151"/>
      <c r="Z411" s="151"/>
      <c r="AA411" s="156"/>
      <c r="AT411" s="157" t="s">
        <v>137</v>
      </c>
      <c r="AU411" s="157" t="s">
        <v>95</v>
      </c>
      <c r="AV411" s="10" t="s">
        <v>95</v>
      </c>
      <c r="AW411" s="10" t="s">
        <v>32</v>
      </c>
      <c r="AX411" s="10" t="s">
        <v>74</v>
      </c>
      <c r="AY411" s="157" t="s">
        <v>130</v>
      </c>
    </row>
    <row r="412" spans="2:65" s="11" customFormat="1" ht="22.5" customHeight="1">
      <c r="B412" s="158"/>
      <c r="C412" s="159"/>
      <c r="D412" s="159"/>
      <c r="E412" s="160" t="s">
        <v>5</v>
      </c>
      <c r="F412" s="291" t="s">
        <v>141</v>
      </c>
      <c r="G412" s="275"/>
      <c r="H412" s="275"/>
      <c r="I412" s="275"/>
      <c r="J412" s="159"/>
      <c r="K412" s="161">
        <v>31.7</v>
      </c>
      <c r="L412" s="159"/>
      <c r="M412" s="159"/>
      <c r="N412" s="159"/>
      <c r="O412" s="159"/>
      <c r="P412" s="159"/>
      <c r="Q412" s="159"/>
      <c r="R412" s="162"/>
      <c r="T412" s="163"/>
      <c r="U412" s="159"/>
      <c r="V412" s="159"/>
      <c r="W412" s="159"/>
      <c r="X412" s="159"/>
      <c r="Y412" s="159"/>
      <c r="Z412" s="159"/>
      <c r="AA412" s="164"/>
      <c r="AT412" s="165" t="s">
        <v>137</v>
      </c>
      <c r="AU412" s="165" t="s">
        <v>95</v>
      </c>
      <c r="AV412" s="11" t="s">
        <v>135</v>
      </c>
      <c r="AW412" s="11" t="s">
        <v>32</v>
      </c>
      <c r="AX412" s="11" t="s">
        <v>80</v>
      </c>
      <c r="AY412" s="165" t="s">
        <v>130</v>
      </c>
    </row>
    <row r="413" spans="2:65" s="1" customFormat="1" ht="44.25" customHeight="1">
      <c r="B413" s="140"/>
      <c r="C413" s="141" t="s">
        <v>258</v>
      </c>
      <c r="D413" s="141" t="s">
        <v>131</v>
      </c>
      <c r="E413" s="142" t="s">
        <v>915</v>
      </c>
      <c r="F413" s="260" t="s">
        <v>916</v>
      </c>
      <c r="G413" s="260"/>
      <c r="H413" s="260"/>
      <c r="I413" s="260"/>
      <c r="J413" s="143" t="s">
        <v>144</v>
      </c>
      <c r="K413" s="144">
        <v>34</v>
      </c>
      <c r="L413" s="261">
        <v>0</v>
      </c>
      <c r="M413" s="261"/>
      <c r="N413" s="280">
        <f>ROUND(L413*K413,2)</f>
        <v>0</v>
      </c>
      <c r="O413" s="280"/>
      <c r="P413" s="280"/>
      <c r="Q413" s="280"/>
      <c r="R413" s="145"/>
      <c r="T413" s="146" t="s">
        <v>5</v>
      </c>
      <c r="U413" s="43" t="s">
        <v>39</v>
      </c>
      <c r="V413" s="147">
        <v>0</v>
      </c>
      <c r="W413" s="147">
        <f>V413*K413</f>
        <v>0</v>
      </c>
      <c r="X413" s="147">
        <v>0</v>
      </c>
      <c r="Y413" s="147">
        <f>X413*K413</f>
        <v>0</v>
      </c>
      <c r="Z413" s="147">
        <v>0</v>
      </c>
      <c r="AA413" s="148">
        <f>Z413*K413</f>
        <v>0</v>
      </c>
      <c r="AR413" s="20" t="s">
        <v>135</v>
      </c>
      <c r="AT413" s="20" t="s">
        <v>131</v>
      </c>
      <c r="AU413" s="20" t="s">
        <v>95</v>
      </c>
      <c r="AY413" s="20" t="s">
        <v>130</v>
      </c>
      <c r="BE413" s="149">
        <f>IF(U413="základní",N413,0)</f>
        <v>0</v>
      </c>
      <c r="BF413" s="149">
        <f>IF(U413="snížená",N413,0)</f>
        <v>0</v>
      </c>
      <c r="BG413" s="149">
        <f>IF(U413="zákl. přenesená",N413,0)</f>
        <v>0</v>
      </c>
      <c r="BH413" s="149">
        <f>IF(U413="sníž. přenesená",N413,0)</f>
        <v>0</v>
      </c>
      <c r="BI413" s="149">
        <f>IF(U413="nulová",N413,0)</f>
        <v>0</v>
      </c>
      <c r="BJ413" s="20" t="s">
        <v>80</v>
      </c>
      <c r="BK413" s="149">
        <f>ROUND(L413*K413,2)</f>
        <v>0</v>
      </c>
      <c r="BL413" s="20" t="s">
        <v>135</v>
      </c>
      <c r="BM413" s="20" t="s">
        <v>375</v>
      </c>
    </row>
    <row r="414" spans="2:65" s="10" customFormat="1" ht="31.5" customHeight="1">
      <c r="B414" s="150"/>
      <c r="C414" s="151"/>
      <c r="D414" s="151"/>
      <c r="E414" s="152" t="s">
        <v>5</v>
      </c>
      <c r="F414" s="263" t="s">
        <v>707</v>
      </c>
      <c r="G414" s="264"/>
      <c r="H414" s="264"/>
      <c r="I414" s="264"/>
      <c r="J414" s="151"/>
      <c r="K414" s="153">
        <v>34</v>
      </c>
      <c r="L414" s="151"/>
      <c r="M414" s="151"/>
      <c r="N414" s="151"/>
      <c r="O414" s="151"/>
      <c r="P414" s="151"/>
      <c r="Q414" s="151"/>
      <c r="R414" s="154"/>
      <c r="T414" s="155"/>
      <c r="U414" s="151"/>
      <c r="V414" s="151"/>
      <c r="W414" s="151"/>
      <c r="X414" s="151"/>
      <c r="Y414" s="151"/>
      <c r="Z414" s="151"/>
      <c r="AA414" s="156"/>
      <c r="AT414" s="157" t="s">
        <v>137</v>
      </c>
      <c r="AU414" s="157" t="s">
        <v>95</v>
      </c>
      <c r="AV414" s="10" t="s">
        <v>95</v>
      </c>
      <c r="AW414" s="10" t="s">
        <v>32</v>
      </c>
      <c r="AX414" s="10" t="s">
        <v>74</v>
      </c>
      <c r="AY414" s="157" t="s">
        <v>130</v>
      </c>
    </row>
    <row r="415" spans="2:65" s="11" customFormat="1" ht="22.5" customHeight="1">
      <c r="B415" s="158"/>
      <c r="C415" s="159"/>
      <c r="D415" s="159"/>
      <c r="E415" s="160" t="s">
        <v>5</v>
      </c>
      <c r="F415" s="291" t="s">
        <v>141</v>
      </c>
      <c r="G415" s="275"/>
      <c r="H415" s="275"/>
      <c r="I415" s="275"/>
      <c r="J415" s="159"/>
      <c r="K415" s="161">
        <v>34</v>
      </c>
      <c r="L415" s="159"/>
      <c r="M415" s="159"/>
      <c r="N415" s="159"/>
      <c r="O415" s="159"/>
      <c r="P415" s="159"/>
      <c r="Q415" s="159"/>
      <c r="R415" s="162"/>
      <c r="T415" s="163"/>
      <c r="U415" s="159"/>
      <c r="V415" s="159"/>
      <c r="W415" s="159"/>
      <c r="X415" s="159"/>
      <c r="Y415" s="159"/>
      <c r="Z415" s="159"/>
      <c r="AA415" s="164"/>
      <c r="AT415" s="165" t="s">
        <v>137</v>
      </c>
      <c r="AU415" s="165" t="s">
        <v>95</v>
      </c>
      <c r="AV415" s="11" t="s">
        <v>135</v>
      </c>
      <c r="AW415" s="11" t="s">
        <v>32</v>
      </c>
      <c r="AX415" s="11" t="s">
        <v>80</v>
      </c>
      <c r="AY415" s="165" t="s">
        <v>130</v>
      </c>
    </row>
    <row r="416" spans="2:65" s="1" customFormat="1" ht="44.25" customHeight="1">
      <c r="B416" s="140"/>
      <c r="C416" s="141" t="s">
        <v>335</v>
      </c>
      <c r="D416" s="141" t="s">
        <v>131</v>
      </c>
      <c r="E416" s="142" t="s">
        <v>917</v>
      </c>
      <c r="F416" s="260" t="s">
        <v>918</v>
      </c>
      <c r="G416" s="260"/>
      <c r="H416" s="260"/>
      <c r="I416" s="260"/>
      <c r="J416" s="143" t="s">
        <v>144</v>
      </c>
      <c r="K416" s="144">
        <v>12.5</v>
      </c>
      <c r="L416" s="261">
        <v>0</v>
      </c>
      <c r="M416" s="261"/>
      <c r="N416" s="280">
        <f>ROUND(L416*K416,2)</f>
        <v>0</v>
      </c>
      <c r="O416" s="280"/>
      <c r="P416" s="280"/>
      <c r="Q416" s="280"/>
      <c r="R416" s="145"/>
      <c r="T416" s="146" t="s">
        <v>5</v>
      </c>
      <c r="U416" s="43" t="s">
        <v>39</v>
      </c>
      <c r="V416" s="147">
        <v>0</v>
      </c>
      <c r="W416" s="147">
        <f>V416*K416</f>
        <v>0</v>
      </c>
      <c r="X416" s="147">
        <v>0</v>
      </c>
      <c r="Y416" s="147">
        <f>X416*K416</f>
        <v>0</v>
      </c>
      <c r="Z416" s="147">
        <v>0</v>
      </c>
      <c r="AA416" s="148">
        <f>Z416*K416</f>
        <v>0</v>
      </c>
      <c r="AR416" s="20" t="s">
        <v>135</v>
      </c>
      <c r="AT416" s="20" t="s">
        <v>131</v>
      </c>
      <c r="AU416" s="20" t="s">
        <v>95</v>
      </c>
      <c r="AY416" s="20" t="s">
        <v>130</v>
      </c>
      <c r="BE416" s="149">
        <f>IF(U416="základní",N416,0)</f>
        <v>0</v>
      </c>
      <c r="BF416" s="149">
        <f>IF(U416="snížená",N416,0)</f>
        <v>0</v>
      </c>
      <c r="BG416" s="149">
        <f>IF(U416="zákl. přenesená",N416,0)</f>
        <v>0</v>
      </c>
      <c r="BH416" s="149">
        <f>IF(U416="sníž. přenesená",N416,0)</f>
        <v>0</v>
      </c>
      <c r="BI416" s="149">
        <f>IF(U416="nulová",N416,0)</f>
        <v>0</v>
      </c>
      <c r="BJ416" s="20" t="s">
        <v>80</v>
      </c>
      <c r="BK416" s="149">
        <f>ROUND(L416*K416,2)</f>
        <v>0</v>
      </c>
      <c r="BL416" s="20" t="s">
        <v>135</v>
      </c>
      <c r="BM416" s="20" t="s">
        <v>378</v>
      </c>
    </row>
    <row r="417" spans="2:65" s="10" customFormat="1" ht="22.5" customHeight="1">
      <c r="B417" s="150"/>
      <c r="C417" s="151"/>
      <c r="D417" s="151"/>
      <c r="E417" s="152" t="s">
        <v>5</v>
      </c>
      <c r="F417" s="263" t="s">
        <v>710</v>
      </c>
      <c r="G417" s="264"/>
      <c r="H417" s="264"/>
      <c r="I417" s="264"/>
      <c r="J417" s="151"/>
      <c r="K417" s="153">
        <v>12.5</v>
      </c>
      <c r="L417" s="151"/>
      <c r="M417" s="151"/>
      <c r="N417" s="151"/>
      <c r="O417" s="151"/>
      <c r="P417" s="151"/>
      <c r="Q417" s="151"/>
      <c r="R417" s="154"/>
      <c r="T417" s="155"/>
      <c r="U417" s="151"/>
      <c r="V417" s="151"/>
      <c r="W417" s="151"/>
      <c r="X417" s="151"/>
      <c r="Y417" s="151"/>
      <c r="Z417" s="151"/>
      <c r="AA417" s="156"/>
      <c r="AT417" s="157" t="s">
        <v>137</v>
      </c>
      <c r="AU417" s="157" t="s">
        <v>95</v>
      </c>
      <c r="AV417" s="10" t="s">
        <v>95</v>
      </c>
      <c r="AW417" s="10" t="s">
        <v>32</v>
      </c>
      <c r="AX417" s="10" t="s">
        <v>74</v>
      </c>
      <c r="AY417" s="157" t="s">
        <v>130</v>
      </c>
    </row>
    <row r="418" spans="2:65" s="11" customFormat="1" ht="22.5" customHeight="1">
      <c r="B418" s="158"/>
      <c r="C418" s="159"/>
      <c r="D418" s="159"/>
      <c r="E418" s="160" t="s">
        <v>5</v>
      </c>
      <c r="F418" s="291" t="s">
        <v>141</v>
      </c>
      <c r="G418" s="275"/>
      <c r="H418" s="275"/>
      <c r="I418" s="275"/>
      <c r="J418" s="159"/>
      <c r="K418" s="161">
        <v>12.5</v>
      </c>
      <c r="L418" s="159"/>
      <c r="M418" s="159"/>
      <c r="N418" s="159"/>
      <c r="O418" s="159"/>
      <c r="P418" s="159"/>
      <c r="Q418" s="159"/>
      <c r="R418" s="162"/>
      <c r="T418" s="163"/>
      <c r="U418" s="159"/>
      <c r="V418" s="159"/>
      <c r="W418" s="159"/>
      <c r="X418" s="159"/>
      <c r="Y418" s="159"/>
      <c r="Z418" s="159"/>
      <c r="AA418" s="164"/>
      <c r="AT418" s="165" t="s">
        <v>137</v>
      </c>
      <c r="AU418" s="165" t="s">
        <v>95</v>
      </c>
      <c r="AV418" s="11" t="s">
        <v>135</v>
      </c>
      <c r="AW418" s="11" t="s">
        <v>32</v>
      </c>
      <c r="AX418" s="11" t="s">
        <v>80</v>
      </c>
      <c r="AY418" s="165" t="s">
        <v>130</v>
      </c>
    </row>
    <row r="419" spans="2:65" s="1" customFormat="1" ht="44.25" customHeight="1">
      <c r="B419" s="140"/>
      <c r="C419" s="141" t="s">
        <v>438</v>
      </c>
      <c r="D419" s="141" t="s">
        <v>131</v>
      </c>
      <c r="E419" s="142" t="s">
        <v>919</v>
      </c>
      <c r="F419" s="260" t="s">
        <v>920</v>
      </c>
      <c r="G419" s="260"/>
      <c r="H419" s="260"/>
      <c r="I419" s="260"/>
      <c r="J419" s="143" t="s">
        <v>144</v>
      </c>
      <c r="K419" s="144">
        <v>40</v>
      </c>
      <c r="L419" s="261">
        <v>0</v>
      </c>
      <c r="M419" s="261"/>
      <c r="N419" s="280">
        <f>ROUND(L419*K419,2)</f>
        <v>0</v>
      </c>
      <c r="O419" s="280"/>
      <c r="P419" s="280"/>
      <c r="Q419" s="280"/>
      <c r="R419" s="145"/>
      <c r="T419" s="146" t="s">
        <v>5</v>
      </c>
      <c r="U419" s="43" t="s">
        <v>39</v>
      </c>
      <c r="V419" s="147">
        <v>0</v>
      </c>
      <c r="W419" s="147">
        <f>V419*K419</f>
        <v>0</v>
      </c>
      <c r="X419" s="147">
        <v>0</v>
      </c>
      <c r="Y419" s="147">
        <f>X419*K419</f>
        <v>0</v>
      </c>
      <c r="Z419" s="147">
        <v>0</v>
      </c>
      <c r="AA419" s="148">
        <f>Z419*K419</f>
        <v>0</v>
      </c>
      <c r="AR419" s="20" t="s">
        <v>135</v>
      </c>
      <c r="AT419" s="20" t="s">
        <v>131</v>
      </c>
      <c r="AU419" s="20" t="s">
        <v>95</v>
      </c>
      <c r="AY419" s="20" t="s">
        <v>130</v>
      </c>
      <c r="BE419" s="149">
        <f>IF(U419="základní",N419,0)</f>
        <v>0</v>
      </c>
      <c r="BF419" s="149">
        <f>IF(U419="snížená",N419,0)</f>
        <v>0</v>
      </c>
      <c r="BG419" s="149">
        <f>IF(U419="zákl. přenesená",N419,0)</f>
        <v>0</v>
      </c>
      <c r="BH419" s="149">
        <f>IF(U419="sníž. přenesená",N419,0)</f>
        <v>0</v>
      </c>
      <c r="BI419" s="149">
        <f>IF(U419="nulová",N419,0)</f>
        <v>0</v>
      </c>
      <c r="BJ419" s="20" t="s">
        <v>80</v>
      </c>
      <c r="BK419" s="149">
        <f>ROUND(L419*K419,2)</f>
        <v>0</v>
      </c>
      <c r="BL419" s="20" t="s">
        <v>135</v>
      </c>
      <c r="BM419" s="20" t="s">
        <v>382</v>
      </c>
    </row>
    <row r="420" spans="2:65" s="1" customFormat="1" ht="42" customHeight="1">
      <c r="B420" s="34"/>
      <c r="C420" s="35"/>
      <c r="D420" s="35"/>
      <c r="E420" s="35"/>
      <c r="F420" s="283" t="s">
        <v>921</v>
      </c>
      <c r="G420" s="284"/>
      <c r="H420" s="284"/>
      <c r="I420" s="284"/>
      <c r="J420" s="35"/>
      <c r="K420" s="35"/>
      <c r="L420" s="35"/>
      <c r="M420" s="35"/>
      <c r="N420" s="35"/>
      <c r="O420" s="35"/>
      <c r="P420" s="35"/>
      <c r="Q420" s="35"/>
      <c r="R420" s="36"/>
      <c r="T420" s="173"/>
      <c r="U420" s="35"/>
      <c r="V420" s="35"/>
      <c r="W420" s="35"/>
      <c r="X420" s="35"/>
      <c r="Y420" s="35"/>
      <c r="Z420" s="35"/>
      <c r="AA420" s="73"/>
      <c r="AT420" s="20" t="s">
        <v>481</v>
      </c>
      <c r="AU420" s="20" t="s">
        <v>95</v>
      </c>
    </row>
    <row r="421" spans="2:65" s="10" customFormat="1" ht="31.5" customHeight="1">
      <c r="B421" s="150"/>
      <c r="C421" s="151"/>
      <c r="D421" s="151"/>
      <c r="E421" s="152" t="s">
        <v>5</v>
      </c>
      <c r="F421" s="270" t="s">
        <v>714</v>
      </c>
      <c r="G421" s="271"/>
      <c r="H421" s="271"/>
      <c r="I421" s="271"/>
      <c r="J421" s="151"/>
      <c r="K421" s="153">
        <v>40</v>
      </c>
      <c r="L421" s="151"/>
      <c r="M421" s="151"/>
      <c r="N421" s="151"/>
      <c r="O421" s="151"/>
      <c r="P421" s="151"/>
      <c r="Q421" s="151"/>
      <c r="R421" s="154"/>
      <c r="T421" s="155"/>
      <c r="U421" s="151"/>
      <c r="V421" s="151"/>
      <c r="W421" s="151"/>
      <c r="X421" s="151"/>
      <c r="Y421" s="151"/>
      <c r="Z421" s="151"/>
      <c r="AA421" s="156"/>
      <c r="AT421" s="157" t="s">
        <v>137</v>
      </c>
      <c r="AU421" s="157" t="s">
        <v>95</v>
      </c>
      <c r="AV421" s="10" t="s">
        <v>95</v>
      </c>
      <c r="AW421" s="10" t="s">
        <v>32</v>
      </c>
      <c r="AX421" s="10" t="s">
        <v>74</v>
      </c>
      <c r="AY421" s="157" t="s">
        <v>130</v>
      </c>
    </row>
    <row r="422" spans="2:65" s="11" customFormat="1" ht="22.5" customHeight="1">
      <c r="B422" s="158"/>
      <c r="C422" s="159"/>
      <c r="D422" s="159"/>
      <c r="E422" s="160" t="s">
        <v>5</v>
      </c>
      <c r="F422" s="291" t="s">
        <v>141</v>
      </c>
      <c r="G422" s="275"/>
      <c r="H422" s="275"/>
      <c r="I422" s="275"/>
      <c r="J422" s="159"/>
      <c r="K422" s="161">
        <v>40</v>
      </c>
      <c r="L422" s="159"/>
      <c r="M422" s="159"/>
      <c r="N422" s="159"/>
      <c r="O422" s="159"/>
      <c r="P422" s="159"/>
      <c r="Q422" s="159"/>
      <c r="R422" s="162"/>
      <c r="T422" s="163"/>
      <c r="U422" s="159"/>
      <c r="V422" s="159"/>
      <c r="W422" s="159"/>
      <c r="X422" s="159"/>
      <c r="Y422" s="159"/>
      <c r="Z422" s="159"/>
      <c r="AA422" s="164"/>
      <c r="AT422" s="165" t="s">
        <v>137</v>
      </c>
      <c r="AU422" s="165" t="s">
        <v>95</v>
      </c>
      <c r="AV422" s="11" t="s">
        <v>135</v>
      </c>
      <c r="AW422" s="11" t="s">
        <v>32</v>
      </c>
      <c r="AX422" s="11" t="s">
        <v>80</v>
      </c>
      <c r="AY422" s="165" t="s">
        <v>130</v>
      </c>
    </row>
    <row r="423" spans="2:65" s="1" customFormat="1" ht="44.25" customHeight="1">
      <c r="B423" s="140"/>
      <c r="C423" s="141" t="s">
        <v>922</v>
      </c>
      <c r="D423" s="141" t="s">
        <v>131</v>
      </c>
      <c r="E423" s="142" t="s">
        <v>923</v>
      </c>
      <c r="F423" s="260" t="s">
        <v>924</v>
      </c>
      <c r="G423" s="260"/>
      <c r="H423" s="260"/>
      <c r="I423" s="260"/>
      <c r="J423" s="143" t="s">
        <v>144</v>
      </c>
      <c r="K423" s="144">
        <v>32.6</v>
      </c>
      <c r="L423" s="261">
        <v>0</v>
      </c>
      <c r="M423" s="261"/>
      <c r="N423" s="280">
        <f>ROUND(L423*K423,2)</f>
        <v>0</v>
      </c>
      <c r="O423" s="280"/>
      <c r="P423" s="280"/>
      <c r="Q423" s="280"/>
      <c r="R423" s="145"/>
      <c r="T423" s="146" t="s">
        <v>5</v>
      </c>
      <c r="U423" s="43" t="s">
        <v>39</v>
      </c>
      <c r="V423" s="147">
        <v>0</v>
      </c>
      <c r="W423" s="147">
        <f>V423*K423</f>
        <v>0</v>
      </c>
      <c r="X423" s="147">
        <v>0</v>
      </c>
      <c r="Y423" s="147">
        <f>X423*K423</f>
        <v>0</v>
      </c>
      <c r="Z423" s="147">
        <v>0</v>
      </c>
      <c r="AA423" s="148">
        <f>Z423*K423</f>
        <v>0</v>
      </c>
      <c r="AR423" s="20" t="s">
        <v>135</v>
      </c>
      <c r="AT423" s="20" t="s">
        <v>131</v>
      </c>
      <c r="AU423" s="20" t="s">
        <v>95</v>
      </c>
      <c r="AY423" s="20" t="s">
        <v>130</v>
      </c>
      <c r="BE423" s="149">
        <f>IF(U423="základní",N423,0)</f>
        <v>0</v>
      </c>
      <c r="BF423" s="149">
        <f>IF(U423="snížená",N423,0)</f>
        <v>0</v>
      </c>
      <c r="BG423" s="149">
        <f>IF(U423="zákl. přenesená",N423,0)</f>
        <v>0</v>
      </c>
      <c r="BH423" s="149">
        <f>IF(U423="sníž. přenesená",N423,0)</f>
        <v>0</v>
      </c>
      <c r="BI423" s="149">
        <f>IF(U423="nulová",N423,0)</f>
        <v>0</v>
      </c>
      <c r="BJ423" s="20" t="s">
        <v>80</v>
      </c>
      <c r="BK423" s="149">
        <f>ROUND(L423*K423,2)</f>
        <v>0</v>
      </c>
      <c r="BL423" s="20" t="s">
        <v>135</v>
      </c>
      <c r="BM423" s="20" t="s">
        <v>385</v>
      </c>
    </row>
    <row r="424" spans="2:65" s="1" customFormat="1" ht="42" customHeight="1">
      <c r="B424" s="34"/>
      <c r="C424" s="35"/>
      <c r="D424" s="35"/>
      <c r="E424" s="35"/>
      <c r="F424" s="283" t="s">
        <v>921</v>
      </c>
      <c r="G424" s="284"/>
      <c r="H424" s="284"/>
      <c r="I424" s="284"/>
      <c r="J424" s="35"/>
      <c r="K424" s="35"/>
      <c r="L424" s="35"/>
      <c r="M424" s="35"/>
      <c r="N424" s="35"/>
      <c r="O424" s="35"/>
      <c r="P424" s="35"/>
      <c r="Q424" s="35"/>
      <c r="R424" s="36"/>
      <c r="T424" s="173"/>
      <c r="U424" s="35"/>
      <c r="V424" s="35"/>
      <c r="W424" s="35"/>
      <c r="X424" s="35"/>
      <c r="Y424" s="35"/>
      <c r="Z424" s="35"/>
      <c r="AA424" s="73"/>
      <c r="AT424" s="20" t="s">
        <v>481</v>
      </c>
      <c r="AU424" s="20" t="s">
        <v>95</v>
      </c>
    </row>
    <row r="425" spans="2:65" s="10" customFormat="1" ht="31.5" customHeight="1">
      <c r="B425" s="150"/>
      <c r="C425" s="151"/>
      <c r="D425" s="151"/>
      <c r="E425" s="152" t="s">
        <v>5</v>
      </c>
      <c r="F425" s="270" t="s">
        <v>717</v>
      </c>
      <c r="G425" s="271"/>
      <c r="H425" s="271"/>
      <c r="I425" s="271"/>
      <c r="J425" s="151"/>
      <c r="K425" s="153">
        <v>32.6</v>
      </c>
      <c r="L425" s="151"/>
      <c r="M425" s="151"/>
      <c r="N425" s="151"/>
      <c r="O425" s="151"/>
      <c r="P425" s="151"/>
      <c r="Q425" s="151"/>
      <c r="R425" s="154"/>
      <c r="T425" s="155"/>
      <c r="U425" s="151"/>
      <c r="V425" s="151"/>
      <c r="W425" s="151"/>
      <c r="X425" s="151"/>
      <c r="Y425" s="151"/>
      <c r="Z425" s="151"/>
      <c r="AA425" s="156"/>
      <c r="AT425" s="157" t="s">
        <v>137</v>
      </c>
      <c r="AU425" s="157" t="s">
        <v>95</v>
      </c>
      <c r="AV425" s="10" t="s">
        <v>95</v>
      </c>
      <c r="AW425" s="10" t="s">
        <v>32</v>
      </c>
      <c r="AX425" s="10" t="s">
        <v>74</v>
      </c>
      <c r="AY425" s="157" t="s">
        <v>130</v>
      </c>
    </row>
    <row r="426" spans="2:65" s="11" customFormat="1" ht="22.5" customHeight="1">
      <c r="B426" s="158"/>
      <c r="C426" s="159"/>
      <c r="D426" s="159"/>
      <c r="E426" s="160" t="s">
        <v>5</v>
      </c>
      <c r="F426" s="291" t="s">
        <v>141</v>
      </c>
      <c r="G426" s="275"/>
      <c r="H426" s="275"/>
      <c r="I426" s="275"/>
      <c r="J426" s="159"/>
      <c r="K426" s="161">
        <v>32.6</v>
      </c>
      <c r="L426" s="159"/>
      <c r="M426" s="159"/>
      <c r="N426" s="159"/>
      <c r="O426" s="159"/>
      <c r="P426" s="159"/>
      <c r="Q426" s="159"/>
      <c r="R426" s="162"/>
      <c r="T426" s="163"/>
      <c r="U426" s="159"/>
      <c r="V426" s="159"/>
      <c r="W426" s="159"/>
      <c r="X426" s="159"/>
      <c r="Y426" s="159"/>
      <c r="Z426" s="159"/>
      <c r="AA426" s="164"/>
      <c r="AT426" s="165" t="s">
        <v>137</v>
      </c>
      <c r="AU426" s="165" t="s">
        <v>95</v>
      </c>
      <c r="AV426" s="11" t="s">
        <v>135</v>
      </c>
      <c r="AW426" s="11" t="s">
        <v>32</v>
      </c>
      <c r="AX426" s="11" t="s">
        <v>80</v>
      </c>
      <c r="AY426" s="165" t="s">
        <v>130</v>
      </c>
    </row>
    <row r="427" spans="2:65" s="1" customFormat="1" ht="44.25" customHeight="1">
      <c r="B427" s="140"/>
      <c r="C427" s="141" t="s">
        <v>262</v>
      </c>
      <c r="D427" s="141" t="s">
        <v>131</v>
      </c>
      <c r="E427" s="142" t="s">
        <v>925</v>
      </c>
      <c r="F427" s="260" t="s">
        <v>926</v>
      </c>
      <c r="G427" s="260"/>
      <c r="H427" s="260"/>
      <c r="I427" s="260"/>
      <c r="J427" s="143" t="s">
        <v>144</v>
      </c>
      <c r="K427" s="144">
        <v>37.700000000000003</v>
      </c>
      <c r="L427" s="261">
        <v>0</v>
      </c>
      <c r="M427" s="261"/>
      <c r="N427" s="280">
        <f>ROUND(L427*K427,2)</f>
        <v>0</v>
      </c>
      <c r="O427" s="280"/>
      <c r="P427" s="280"/>
      <c r="Q427" s="280"/>
      <c r="R427" s="145"/>
      <c r="T427" s="146" t="s">
        <v>5</v>
      </c>
      <c r="U427" s="43" t="s">
        <v>39</v>
      </c>
      <c r="V427" s="147">
        <v>0</v>
      </c>
      <c r="W427" s="147">
        <f>V427*K427</f>
        <v>0</v>
      </c>
      <c r="X427" s="147">
        <v>0</v>
      </c>
      <c r="Y427" s="147">
        <f>X427*K427</f>
        <v>0</v>
      </c>
      <c r="Z427" s="147">
        <v>0</v>
      </c>
      <c r="AA427" s="148">
        <f>Z427*K427</f>
        <v>0</v>
      </c>
      <c r="AR427" s="20" t="s">
        <v>135</v>
      </c>
      <c r="AT427" s="20" t="s">
        <v>131</v>
      </c>
      <c r="AU427" s="20" t="s">
        <v>95</v>
      </c>
      <c r="AY427" s="20" t="s">
        <v>130</v>
      </c>
      <c r="BE427" s="149">
        <f>IF(U427="základní",N427,0)</f>
        <v>0</v>
      </c>
      <c r="BF427" s="149">
        <f>IF(U427="snížená",N427,0)</f>
        <v>0</v>
      </c>
      <c r="BG427" s="149">
        <f>IF(U427="zákl. přenesená",N427,0)</f>
        <v>0</v>
      </c>
      <c r="BH427" s="149">
        <f>IF(U427="sníž. přenesená",N427,0)</f>
        <v>0</v>
      </c>
      <c r="BI427" s="149">
        <f>IF(U427="nulová",N427,0)</f>
        <v>0</v>
      </c>
      <c r="BJ427" s="20" t="s">
        <v>80</v>
      </c>
      <c r="BK427" s="149">
        <f>ROUND(L427*K427,2)</f>
        <v>0</v>
      </c>
      <c r="BL427" s="20" t="s">
        <v>135</v>
      </c>
      <c r="BM427" s="20" t="s">
        <v>389</v>
      </c>
    </row>
    <row r="428" spans="2:65" s="10" customFormat="1" ht="44.25" customHeight="1">
      <c r="B428" s="150"/>
      <c r="C428" s="151"/>
      <c r="D428" s="151"/>
      <c r="E428" s="152" t="s">
        <v>5</v>
      </c>
      <c r="F428" s="263" t="s">
        <v>699</v>
      </c>
      <c r="G428" s="264"/>
      <c r="H428" s="264"/>
      <c r="I428" s="264"/>
      <c r="J428" s="151"/>
      <c r="K428" s="153">
        <v>37.700000000000003</v>
      </c>
      <c r="L428" s="151"/>
      <c r="M428" s="151"/>
      <c r="N428" s="151"/>
      <c r="O428" s="151"/>
      <c r="P428" s="151"/>
      <c r="Q428" s="151"/>
      <c r="R428" s="154"/>
      <c r="T428" s="155"/>
      <c r="U428" s="151"/>
      <c r="V428" s="151"/>
      <c r="W428" s="151"/>
      <c r="X428" s="151"/>
      <c r="Y428" s="151"/>
      <c r="Z428" s="151"/>
      <c r="AA428" s="156"/>
      <c r="AT428" s="157" t="s">
        <v>137</v>
      </c>
      <c r="AU428" s="157" t="s">
        <v>95</v>
      </c>
      <c r="AV428" s="10" t="s">
        <v>95</v>
      </c>
      <c r="AW428" s="10" t="s">
        <v>32</v>
      </c>
      <c r="AX428" s="10" t="s">
        <v>74</v>
      </c>
      <c r="AY428" s="157" t="s">
        <v>130</v>
      </c>
    </row>
    <row r="429" spans="2:65" s="11" customFormat="1" ht="22.5" customHeight="1">
      <c r="B429" s="158"/>
      <c r="C429" s="159"/>
      <c r="D429" s="159"/>
      <c r="E429" s="160" t="s">
        <v>5</v>
      </c>
      <c r="F429" s="291" t="s">
        <v>141</v>
      </c>
      <c r="G429" s="275"/>
      <c r="H429" s="275"/>
      <c r="I429" s="275"/>
      <c r="J429" s="159"/>
      <c r="K429" s="161">
        <v>37.700000000000003</v>
      </c>
      <c r="L429" s="159"/>
      <c r="M429" s="159"/>
      <c r="N429" s="159"/>
      <c r="O429" s="159"/>
      <c r="P429" s="159"/>
      <c r="Q429" s="159"/>
      <c r="R429" s="162"/>
      <c r="T429" s="163"/>
      <c r="U429" s="159"/>
      <c r="V429" s="159"/>
      <c r="W429" s="159"/>
      <c r="X429" s="159"/>
      <c r="Y429" s="159"/>
      <c r="Z429" s="159"/>
      <c r="AA429" s="164"/>
      <c r="AT429" s="165" t="s">
        <v>137</v>
      </c>
      <c r="AU429" s="165" t="s">
        <v>95</v>
      </c>
      <c r="AV429" s="11" t="s">
        <v>135</v>
      </c>
      <c r="AW429" s="11" t="s">
        <v>32</v>
      </c>
      <c r="AX429" s="11" t="s">
        <v>80</v>
      </c>
      <c r="AY429" s="165" t="s">
        <v>130</v>
      </c>
    </row>
    <row r="430" spans="2:65" s="1" customFormat="1" ht="44.25" customHeight="1">
      <c r="B430" s="140"/>
      <c r="C430" s="141" t="s">
        <v>341</v>
      </c>
      <c r="D430" s="141" t="s">
        <v>131</v>
      </c>
      <c r="E430" s="142" t="s">
        <v>927</v>
      </c>
      <c r="F430" s="260" t="s">
        <v>928</v>
      </c>
      <c r="G430" s="260"/>
      <c r="H430" s="260"/>
      <c r="I430" s="260"/>
      <c r="J430" s="143" t="s">
        <v>144</v>
      </c>
      <c r="K430" s="144">
        <v>9.9</v>
      </c>
      <c r="L430" s="261">
        <v>0</v>
      </c>
      <c r="M430" s="261"/>
      <c r="N430" s="280">
        <f>ROUND(L430*K430,2)</f>
        <v>0</v>
      </c>
      <c r="O430" s="280"/>
      <c r="P430" s="280"/>
      <c r="Q430" s="280"/>
      <c r="R430" s="145"/>
      <c r="T430" s="146" t="s">
        <v>5</v>
      </c>
      <c r="U430" s="43" t="s">
        <v>39</v>
      </c>
      <c r="V430" s="147">
        <v>0</v>
      </c>
      <c r="W430" s="147">
        <f>V430*K430</f>
        <v>0</v>
      </c>
      <c r="X430" s="147">
        <v>0</v>
      </c>
      <c r="Y430" s="147">
        <f>X430*K430</f>
        <v>0</v>
      </c>
      <c r="Z430" s="147">
        <v>0</v>
      </c>
      <c r="AA430" s="148">
        <f>Z430*K430</f>
        <v>0</v>
      </c>
      <c r="AR430" s="20" t="s">
        <v>135</v>
      </c>
      <c r="AT430" s="20" t="s">
        <v>131</v>
      </c>
      <c r="AU430" s="20" t="s">
        <v>95</v>
      </c>
      <c r="AY430" s="20" t="s">
        <v>130</v>
      </c>
      <c r="BE430" s="149">
        <f>IF(U430="základní",N430,0)</f>
        <v>0</v>
      </c>
      <c r="BF430" s="149">
        <f>IF(U430="snížená",N430,0)</f>
        <v>0</v>
      </c>
      <c r="BG430" s="149">
        <f>IF(U430="zákl. přenesená",N430,0)</f>
        <v>0</v>
      </c>
      <c r="BH430" s="149">
        <f>IF(U430="sníž. přenesená",N430,0)</f>
        <v>0</v>
      </c>
      <c r="BI430" s="149">
        <f>IF(U430="nulová",N430,0)</f>
        <v>0</v>
      </c>
      <c r="BJ430" s="20" t="s">
        <v>80</v>
      </c>
      <c r="BK430" s="149">
        <f>ROUND(L430*K430,2)</f>
        <v>0</v>
      </c>
      <c r="BL430" s="20" t="s">
        <v>135</v>
      </c>
      <c r="BM430" s="20" t="s">
        <v>392</v>
      </c>
    </row>
    <row r="431" spans="2:65" s="10" customFormat="1" ht="22.5" customHeight="1">
      <c r="B431" s="150"/>
      <c r="C431" s="151"/>
      <c r="D431" s="151"/>
      <c r="E431" s="152" t="s">
        <v>5</v>
      </c>
      <c r="F431" s="263" t="s">
        <v>929</v>
      </c>
      <c r="G431" s="264"/>
      <c r="H431" s="264"/>
      <c r="I431" s="264"/>
      <c r="J431" s="151"/>
      <c r="K431" s="153">
        <v>9.9</v>
      </c>
      <c r="L431" s="151"/>
      <c r="M431" s="151"/>
      <c r="N431" s="151"/>
      <c r="O431" s="151"/>
      <c r="P431" s="151"/>
      <c r="Q431" s="151"/>
      <c r="R431" s="154"/>
      <c r="T431" s="155"/>
      <c r="U431" s="151"/>
      <c r="V431" s="151"/>
      <c r="W431" s="151"/>
      <c r="X431" s="151"/>
      <c r="Y431" s="151"/>
      <c r="Z431" s="151"/>
      <c r="AA431" s="156"/>
      <c r="AT431" s="157" t="s">
        <v>137</v>
      </c>
      <c r="AU431" s="157" t="s">
        <v>95</v>
      </c>
      <c r="AV431" s="10" t="s">
        <v>95</v>
      </c>
      <c r="AW431" s="10" t="s">
        <v>32</v>
      </c>
      <c r="AX431" s="10" t="s">
        <v>74</v>
      </c>
      <c r="AY431" s="157" t="s">
        <v>130</v>
      </c>
    </row>
    <row r="432" spans="2:65" s="11" customFormat="1" ht="22.5" customHeight="1">
      <c r="B432" s="158"/>
      <c r="C432" s="159"/>
      <c r="D432" s="159"/>
      <c r="E432" s="160" t="s">
        <v>5</v>
      </c>
      <c r="F432" s="291" t="s">
        <v>141</v>
      </c>
      <c r="G432" s="275"/>
      <c r="H432" s="275"/>
      <c r="I432" s="275"/>
      <c r="J432" s="159"/>
      <c r="K432" s="161">
        <v>9.9</v>
      </c>
      <c r="L432" s="159"/>
      <c r="M432" s="159"/>
      <c r="N432" s="159"/>
      <c r="O432" s="159"/>
      <c r="P432" s="159"/>
      <c r="Q432" s="159"/>
      <c r="R432" s="162"/>
      <c r="T432" s="163"/>
      <c r="U432" s="159"/>
      <c r="V432" s="159"/>
      <c r="W432" s="159"/>
      <c r="X432" s="159"/>
      <c r="Y432" s="159"/>
      <c r="Z432" s="159"/>
      <c r="AA432" s="164"/>
      <c r="AT432" s="165" t="s">
        <v>137</v>
      </c>
      <c r="AU432" s="165" t="s">
        <v>95</v>
      </c>
      <c r="AV432" s="11" t="s">
        <v>135</v>
      </c>
      <c r="AW432" s="11" t="s">
        <v>32</v>
      </c>
      <c r="AX432" s="11" t="s">
        <v>80</v>
      </c>
      <c r="AY432" s="165" t="s">
        <v>130</v>
      </c>
    </row>
    <row r="433" spans="2:65" s="1" customFormat="1" ht="31.5" customHeight="1">
      <c r="B433" s="140"/>
      <c r="C433" s="141" t="s">
        <v>275</v>
      </c>
      <c r="D433" s="141" t="s">
        <v>131</v>
      </c>
      <c r="E433" s="142" t="s">
        <v>930</v>
      </c>
      <c r="F433" s="260" t="s">
        <v>931</v>
      </c>
      <c r="G433" s="260"/>
      <c r="H433" s="260"/>
      <c r="I433" s="260"/>
      <c r="J433" s="143" t="s">
        <v>181</v>
      </c>
      <c r="K433" s="144">
        <v>72</v>
      </c>
      <c r="L433" s="261">
        <v>0</v>
      </c>
      <c r="M433" s="261"/>
      <c r="N433" s="280">
        <f>ROUND(L433*K433,2)</f>
        <v>0</v>
      </c>
      <c r="O433" s="280"/>
      <c r="P433" s="280"/>
      <c r="Q433" s="280"/>
      <c r="R433" s="145"/>
      <c r="T433" s="146" t="s">
        <v>5</v>
      </c>
      <c r="U433" s="43" t="s">
        <v>39</v>
      </c>
      <c r="V433" s="147">
        <v>0</v>
      </c>
      <c r="W433" s="147">
        <f>V433*K433</f>
        <v>0</v>
      </c>
      <c r="X433" s="147">
        <v>0</v>
      </c>
      <c r="Y433" s="147">
        <f>X433*K433</f>
        <v>0</v>
      </c>
      <c r="Z433" s="147">
        <v>0</v>
      </c>
      <c r="AA433" s="148">
        <f>Z433*K433</f>
        <v>0</v>
      </c>
      <c r="AR433" s="20" t="s">
        <v>135</v>
      </c>
      <c r="AT433" s="20" t="s">
        <v>131</v>
      </c>
      <c r="AU433" s="20" t="s">
        <v>95</v>
      </c>
      <c r="AY433" s="20" t="s">
        <v>130</v>
      </c>
      <c r="BE433" s="149">
        <f>IF(U433="základní",N433,0)</f>
        <v>0</v>
      </c>
      <c r="BF433" s="149">
        <f>IF(U433="snížená",N433,0)</f>
        <v>0</v>
      </c>
      <c r="BG433" s="149">
        <f>IF(U433="zákl. přenesená",N433,0)</f>
        <v>0</v>
      </c>
      <c r="BH433" s="149">
        <f>IF(U433="sníž. přenesená",N433,0)</f>
        <v>0</v>
      </c>
      <c r="BI433" s="149">
        <f>IF(U433="nulová",N433,0)</f>
        <v>0</v>
      </c>
      <c r="BJ433" s="20" t="s">
        <v>80</v>
      </c>
      <c r="BK433" s="149">
        <f>ROUND(L433*K433,2)</f>
        <v>0</v>
      </c>
      <c r="BL433" s="20" t="s">
        <v>135</v>
      </c>
      <c r="BM433" s="20" t="s">
        <v>395</v>
      </c>
    </row>
    <row r="434" spans="2:65" s="10" customFormat="1" ht="22.5" customHeight="1">
      <c r="B434" s="150"/>
      <c r="C434" s="151"/>
      <c r="D434" s="151"/>
      <c r="E434" s="152" t="s">
        <v>5</v>
      </c>
      <c r="F434" s="263" t="s">
        <v>932</v>
      </c>
      <c r="G434" s="264"/>
      <c r="H434" s="264"/>
      <c r="I434" s="264"/>
      <c r="J434" s="151"/>
      <c r="K434" s="153">
        <v>10</v>
      </c>
      <c r="L434" s="151"/>
      <c r="M434" s="151"/>
      <c r="N434" s="151"/>
      <c r="O434" s="151"/>
      <c r="P434" s="151"/>
      <c r="Q434" s="151"/>
      <c r="R434" s="154"/>
      <c r="T434" s="155"/>
      <c r="U434" s="151"/>
      <c r="V434" s="151"/>
      <c r="W434" s="151"/>
      <c r="X434" s="151"/>
      <c r="Y434" s="151"/>
      <c r="Z434" s="151"/>
      <c r="AA434" s="156"/>
      <c r="AT434" s="157" t="s">
        <v>137</v>
      </c>
      <c r="AU434" s="157" t="s">
        <v>95</v>
      </c>
      <c r="AV434" s="10" t="s">
        <v>95</v>
      </c>
      <c r="AW434" s="10" t="s">
        <v>32</v>
      </c>
      <c r="AX434" s="10" t="s">
        <v>74</v>
      </c>
      <c r="AY434" s="157" t="s">
        <v>130</v>
      </c>
    </row>
    <row r="435" spans="2:65" s="10" customFormat="1" ht="22.5" customHeight="1">
      <c r="B435" s="150"/>
      <c r="C435" s="151"/>
      <c r="D435" s="151"/>
      <c r="E435" s="152" t="s">
        <v>5</v>
      </c>
      <c r="F435" s="270" t="s">
        <v>933</v>
      </c>
      <c r="G435" s="271"/>
      <c r="H435" s="271"/>
      <c r="I435" s="271"/>
      <c r="J435" s="151"/>
      <c r="K435" s="153">
        <v>36</v>
      </c>
      <c r="L435" s="151"/>
      <c r="M435" s="151"/>
      <c r="N435" s="151"/>
      <c r="O435" s="151"/>
      <c r="P435" s="151"/>
      <c r="Q435" s="151"/>
      <c r="R435" s="154"/>
      <c r="T435" s="155"/>
      <c r="U435" s="151"/>
      <c r="V435" s="151"/>
      <c r="W435" s="151"/>
      <c r="X435" s="151"/>
      <c r="Y435" s="151"/>
      <c r="Z435" s="151"/>
      <c r="AA435" s="156"/>
      <c r="AT435" s="157" t="s">
        <v>137</v>
      </c>
      <c r="AU435" s="157" t="s">
        <v>95</v>
      </c>
      <c r="AV435" s="10" t="s">
        <v>95</v>
      </c>
      <c r="AW435" s="10" t="s">
        <v>32</v>
      </c>
      <c r="AX435" s="10" t="s">
        <v>74</v>
      </c>
      <c r="AY435" s="157" t="s">
        <v>130</v>
      </c>
    </row>
    <row r="436" spans="2:65" s="10" customFormat="1" ht="22.5" customHeight="1">
      <c r="B436" s="150"/>
      <c r="C436" s="151"/>
      <c r="D436" s="151"/>
      <c r="E436" s="152" t="s">
        <v>5</v>
      </c>
      <c r="F436" s="270" t="s">
        <v>934</v>
      </c>
      <c r="G436" s="271"/>
      <c r="H436" s="271"/>
      <c r="I436" s="271"/>
      <c r="J436" s="151"/>
      <c r="K436" s="153">
        <v>4</v>
      </c>
      <c r="L436" s="151"/>
      <c r="M436" s="151"/>
      <c r="N436" s="151"/>
      <c r="O436" s="151"/>
      <c r="P436" s="151"/>
      <c r="Q436" s="151"/>
      <c r="R436" s="154"/>
      <c r="T436" s="155"/>
      <c r="U436" s="151"/>
      <c r="V436" s="151"/>
      <c r="W436" s="151"/>
      <c r="X436" s="151"/>
      <c r="Y436" s="151"/>
      <c r="Z436" s="151"/>
      <c r="AA436" s="156"/>
      <c r="AT436" s="157" t="s">
        <v>137</v>
      </c>
      <c r="AU436" s="157" t="s">
        <v>95</v>
      </c>
      <c r="AV436" s="10" t="s">
        <v>95</v>
      </c>
      <c r="AW436" s="10" t="s">
        <v>32</v>
      </c>
      <c r="AX436" s="10" t="s">
        <v>74</v>
      </c>
      <c r="AY436" s="157" t="s">
        <v>130</v>
      </c>
    </row>
    <row r="437" spans="2:65" s="10" customFormat="1" ht="22.5" customHeight="1">
      <c r="B437" s="150"/>
      <c r="C437" s="151"/>
      <c r="D437" s="151"/>
      <c r="E437" s="152" t="s">
        <v>5</v>
      </c>
      <c r="F437" s="270" t="s">
        <v>935</v>
      </c>
      <c r="G437" s="271"/>
      <c r="H437" s="271"/>
      <c r="I437" s="271"/>
      <c r="J437" s="151"/>
      <c r="K437" s="153">
        <v>16</v>
      </c>
      <c r="L437" s="151"/>
      <c r="M437" s="151"/>
      <c r="N437" s="151"/>
      <c r="O437" s="151"/>
      <c r="P437" s="151"/>
      <c r="Q437" s="151"/>
      <c r="R437" s="154"/>
      <c r="T437" s="155"/>
      <c r="U437" s="151"/>
      <c r="V437" s="151"/>
      <c r="W437" s="151"/>
      <c r="X437" s="151"/>
      <c r="Y437" s="151"/>
      <c r="Z437" s="151"/>
      <c r="AA437" s="156"/>
      <c r="AT437" s="157" t="s">
        <v>137</v>
      </c>
      <c r="AU437" s="157" t="s">
        <v>95</v>
      </c>
      <c r="AV437" s="10" t="s">
        <v>95</v>
      </c>
      <c r="AW437" s="10" t="s">
        <v>32</v>
      </c>
      <c r="AX437" s="10" t="s">
        <v>74</v>
      </c>
      <c r="AY437" s="157" t="s">
        <v>130</v>
      </c>
    </row>
    <row r="438" spans="2:65" s="10" customFormat="1" ht="22.5" customHeight="1">
      <c r="B438" s="150"/>
      <c r="C438" s="151"/>
      <c r="D438" s="151"/>
      <c r="E438" s="152" t="s">
        <v>5</v>
      </c>
      <c r="F438" s="270" t="s">
        <v>936</v>
      </c>
      <c r="G438" s="271"/>
      <c r="H438" s="271"/>
      <c r="I438" s="271"/>
      <c r="J438" s="151"/>
      <c r="K438" s="153">
        <v>6</v>
      </c>
      <c r="L438" s="151"/>
      <c r="M438" s="151"/>
      <c r="N438" s="151"/>
      <c r="O438" s="151"/>
      <c r="P438" s="151"/>
      <c r="Q438" s="151"/>
      <c r="R438" s="154"/>
      <c r="T438" s="155"/>
      <c r="U438" s="151"/>
      <c r="V438" s="151"/>
      <c r="W438" s="151"/>
      <c r="X438" s="151"/>
      <c r="Y438" s="151"/>
      <c r="Z438" s="151"/>
      <c r="AA438" s="156"/>
      <c r="AT438" s="157" t="s">
        <v>137</v>
      </c>
      <c r="AU438" s="157" t="s">
        <v>95</v>
      </c>
      <c r="AV438" s="10" t="s">
        <v>95</v>
      </c>
      <c r="AW438" s="10" t="s">
        <v>32</v>
      </c>
      <c r="AX438" s="10" t="s">
        <v>74</v>
      </c>
      <c r="AY438" s="157" t="s">
        <v>130</v>
      </c>
    </row>
    <row r="439" spans="2:65" s="11" customFormat="1" ht="22.5" customHeight="1">
      <c r="B439" s="158"/>
      <c r="C439" s="159"/>
      <c r="D439" s="159"/>
      <c r="E439" s="160" t="s">
        <v>5</v>
      </c>
      <c r="F439" s="291" t="s">
        <v>141</v>
      </c>
      <c r="G439" s="275"/>
      <c r="H439" s="275"/>
      <c r="I439" s="275"/>
      <c r="J439" s="159"/>
      <c r="K439" s="161">
        <v>72</v>
      </c>
      <c r="L439" s="159"/>
      <c r="M439" s="159"/>
      <c r="N439" s="159"/>
      <c r="O439" s="159"/>
      <c r="P439" s="159"/>
      <c r="Q439" s="159"/>
      <c r="R439" s="162"/>
      <c r="T439" s="163"/>
      <c r="U439" s="159"/>
      <c r="V439" s="159"/>
      <c r="W439" s="159"/>
      <c r="X439" s="159"/>
      <c r="Y439" s="159"/>
      <c r="Z439" s="159"/>
      <c r="AA439" s="164"/>
      <c r="AT439" s="165" t="s">
        <v>137</v>
      </c>
      <c r="AU439" s="165" t="s">
        <v>95</v>
      </c>
      <c r="AV439" s="11" t="s">
        <v>135</v>
      </c>
      <c r="AW439" s="11" t="s">
        <v>32</v>
      </c>
      <c r="AX439" s="11" t="s">
        <v>80</v>
      </c>
      <c r="AY439" s="165" t="s">
        <v>130</v>
      </c>
    </row>
    <row r="440" spans="2:65" s="1" customFormat="1" ht="44.25" customHeight="1">
      <c r="B440" s="140"/>
      <c r="C440" s="141" t="s">
        <v>937</v>
      </c>
      <c r="D440" s="141" t="s">
        <v>131</v>
      </c>
      <c r="E440" s="142" t="s">
        <v>938</v>
      </c>
      <c r="F440" s="260" t="s">
        <v>939</v>
      </c>
      <c r="G440" s="260"/>
      <c r="H440" s="260"/>
      <c r="I440" s="260"/>
      <c r="J440" s="143" t="s">
        <v>181</v>
      </c>
      <c r="K440" s="144">
        <v>1</v>
      </c>
      <c r="L440" s="261">
        <v>0</v>
      </c>
      <c r="M440" s="261"/>
      <c r="N440" s="280">
        <f>ROUND(L440*K440,2)</f>
        <v>0</v>
      </c>
      <c r="O440" s="280"/>
      <c r="P440" s="280"/>
      <c r="Q440" s="280"/>
      <c r="R440" s="145"/>
      <c r="T440" s="146" t="s">
        <v>5</v>
      </c>
      <c r="U440" s="43" t="s">
        <v>39</v>
      </c>
      <c r="V440" s="147">
        <v>0</v>
      </c>
      <c r="W440" s="147">
        <f>V440*K440</f>
        <v>0</v>
      </c>
      <c r="X440" s="147">
        <v>0</v>
      </c>
      <c r="Y440" s="147">
        <f>X440*K440</f>
        <v>0</v>
      </c>
      <c r="Z440" s="147">
        <v>0</v>
      </c>
      <c r="AA440" s="148">
        <f>Z440*K440</f>
        <v>0</v>
      </c>
      <c r="AR440" s="20" t="s">
        <v>135</v>
      </c>
      <c r="AT440" s="20" t="s">
        <v>131</v>
      </c>
      <c r="AU440" s="20" t="s">
        <v>95</v>
      </c>
      <c r="AY440" s="20" t="s">
        <v>130</v>
      </c>
      <c r="BE440" s="149">
        <f>IF(U440="základní",N440,0)</f>
        <v>0</v>
      </c>
      <c r="BF440" s="149">
        <f>IF(U440="snížená",N440,0)</f>
        <v>0</v>
      </c>
      <c r="BG440" s="149">
        <f>IF(U440="zákl. přenesená",N440,0)</f>
        <v>0</v>
      </c>
      <c r="BH440" s="149">
        <f>IF(U440="sníž. přenesená",N440,0)</f>
        <v>0</v>
      </c>
      <c r="BI440" s="149">
        <f>IF(U440="nulová",N440,0)</f>
        <v>0</v>
      </c>
      <c r="BJ440" s="20" t="s">
        <v>80</v>
      </c>
      <c r="BK440" s="149">
        <f>ROUND(L440*K440,2)</f>
        <v>0</v>
      </c>
      <c r="BL440" s="20" t="s">
        <v>135</v>
      </c>
      <c r="BM440" s="20" t="s">
        <v>398</v>
      </c>
    </row>
    <row r="441" spans="2:65" s="1" customFormat="1" ht="42" customHeight="1">
      <c r="B441" s="34"/>
      <c r="C441" s="35"/>
      <c r="D441" s="35"/>
      <c r="E441" s="35"/>
      <c r="F441" s="283" t="s">
        <v>940</v>
      </c>
      <c r="G441" s="284"/>
      <c r="H441" s="284"/>
      <c r="I441" s="284"/>
      <c r="J441" s="35"/>
      <c r="K441" s="35"/>
      <c r="L441" s="35"/>
      <c r="M441" s="35"/>
      <c r="N441" s="35"/>
      <c r="O441" s="35"/>
      <c r="P441" s="35"/>
      <c r="Q441" s="35"/>
      <c r="R441" s="36"/>
      <c r="T441" s="173"/>
      <c r="U441" s="35"/>
      <c r="V441" s="35"/>
      <c r="W441" s="35"/>
      <c r="X441" s="35"/>
      <c r="Y441" s="35"/>
      <c r="Z441" s="35"/>
      <c r="AA441" s="73"/>
      <c r="AT441" s="20" t="s">
        <v>481</v>
      </c>
      <c r="AU441" s="20" t="s">
        <v>95</v>
      </c>
    </row>
    <row r="442" spans="2:65" s="10" customFormat="1" ht="22.5" customHeight="1">
      <c r="B442" s="150"/>
      <c r="C442" s="151"/>
      <c r="D442" s="151"/>
      <c r="E442" s="152" t="s">
        <v>5</v>
      </c>
      <c r="F442" s="270" t="s">
        <v>941</v>
      </c>
      <c r="G442" s="271"/>
      <c r="H442" s="271"/>
      <c r="I442" s="271"/>
      <c r="J442" s="151"/>
      <c r="K442" s="153">
        <v>1</v>
      </c>
      <c r="L442" s="151"/>
      <c r="M442" s="151"/>
      <c r="N442" s="151"/>
      <c r="O442" s="151"/>
      <c r="P442" s="151"/>
      <c r="Q442" s="151"/>
      <c r="R442" s="154"/>
      <c r="T442" s="155"/>
      <c r="U442" s="151"/>
      <c r="V442" s="151"/>
      <c r="W442" s="151"/>
      <c r="X442" s="151"/>
      <c r="Y442" s="151"/>
      <c r="Z442" s="151"/>
      <c r="AA442" s="156"/>
      <c r="AT442" s="157" t="s">
        <v>137</v>
      </c>
      <c r="AU442" s="157" t="s">
        <v>95</v>
      </c>
      <c r="AV442" s="10" t="s">
        <v>95</v>
      </c>
      <c r="AW442" s="10" t="s">
        <v>32</v>
      </c>
      <c r="AX442" s="10" t="s">
        <v>74</v>
      </c>
      <c r="AY442" s="157" t="s">
        <v>130</v>
      </c>
    </row>
    <row r="443" spans="2:65" s="11" customFormat="1" ht="22.5" customHeight="1">
      <c r="B443" s="158"/>
      <c r="C443" s="159"/>
      <c r="D443" s="159"/>
      <c r="E443" s="160" t="s">
        <v>5</v>
      </c>
      <c r="F443" s="291" t="s">
        <v>141</v>
      </c>
      <c r="G443" s="275"/>
      <c r="H443" s="275"/>
      <c r="I443" s="275"/>
      <c r="J443" s="159"/>
      <c r="K443" s="161">
        <v>1</v>
      </c>
      <c r="L443" s="159"/>
      <c r="M443" s="159"/>
      <c r="N443" s="159"/>
      <c r="O443" s="159"/>
      <c r="P443" s="159"/>
      <c r="Q443" s="159"/>
      <c r="R443" s="162"/>
      <c r="T443" s="163"/>
      <c r="U443" s="159"/>
      <c r="V443" s="159"/>
      <c r="W443" s="159"/>
      <c r="X443" s="159"/>
      <c r="Y443" s="159"/>
      <c r="Z443" s="159"/>
      <c r="AA443" s="164"/>
      <c r="AT443" s="165" t="s">
        <v>137</v>
      </c>
      <c r="AU443" s="165" t="s">
        <v>95</v>
      </c>
      <c r="AV443" s="11" t="s">
        <v>135</v>
      </c>
      <c r="AW443" s="11" t="s">
        <v>32</v>
      </c>
      <c r="AX443" s="11" t="s">
        <v>80</v>
      </c>
      <c r="AY443" s="165" t="s">
        <v>130</v>
      </c>
    </row>
    <row r="444" spans="2:65" s="1" customFormat="1" ht="44.25" customHeight="1">
      <c r="B444" s="140"/>
      <c r="C444" s="141" t="s">
        <v>942</v>
      </c>
      <c r="D444" s="141" t="s">
        <v>131</v>
      </c>
      <c r="E444" s="142" t="s">
        <v>943</v>
      </c>
      <c r="F444" s="260" t="s">
        <v>944</v>
      </c>
      <c r="G444" s="260"/>
      <c r="H444" s="260"/>
      <c r="I444" s="260"/>
      <c r="J444" s="143" t="s">
        <v>181</v>
      </c>
      <c r="K444" s="144">
        <v>7</v>
      </c>
      <c r="L444" s="261">
        <v>0</v>
      </c>
      <c r="M444" s="261"/>
      <c r="N444" s="280">
        <f>ROUND(L444*K444,2)</f>
        <v>0</v>
      </c>
      <c r="O444" s="280"/>
      <c r="P444" s="280"/>
      <c r="Q444" s="280"/>
      <c r="R444" s="145"/>
      <c r="T444" s="146" t="s">
        <v>5</v>
      </c>
      <c r="U444" s="43" t="s">
        <v>39</v>
      </c>
      <c r="V444" s="147">
        <v>0</v>
      </c>
      <c r="W444" s="147">
        <f>V444*K444</f>
        <v>0</v>
      </c>
      <c r="X444" s="147">
        <v>0</v>
      </c>
      <c r="Y444" s="147">
        <f>X444*K444</f>
        <v>0</v>
      </c>
      <c r="Z444" s="147">
        <v>0</v>
      </c>
      <c r="AA444" s="148">
        <f>Z444*K444</f>
        <v>0</v>
      </c>
      <c r="AR444" s="20" t="s">
        <v>135</v>
      </c>
      <c r="AT444" s="20" t="s">
        <v>131</v>
      </c>
      <c r="AU444" s="20" t="s">
        <v>95</v>
      </c>
      <c r="AY444" s="20" t="s">
        <v>130</v>
      </c>
      <c r="BE444" s="149">
        <f>IF(U444="základní",N444,0)</f>
        <v>0</v>
      </c>
      <c r="BF444" s="149">
        <f>IF(U444="snížená",N444,0)</f>
        <v>0</v>
      </c>
      <c r="BG444" s="149">
        <f>IF(U444="zákl. přenesená",N444,0)</f>
        <v>0</v>
      </c>
      <c r="BH444" s="149">
        <f>IF(U444="sníž. přenesená",N444,0)</f>
        <v>0</v>
      </c>
      <c r="BI444" s="149">
        <f>IF(U444="nulová",N444,0)</f>
        <v>0</v>
      </c>
      <c r="BJ444" s="20" t="s">
        <v>80</v>
      </c>
      <c r="BK444" s="149">
        <f>ROUND(L444*K444,2)</f>
        <v>0</v>
      </c>
      <c r="BL444" s="20" t="s">
        <v>135</v>
      </c>
      <c r="BM444" s="20" t="s">
        <v>402</v>
      </c>
    </row>
    <row r="445" spans="2:65" s="1" customFormat="1" ht="44.25" customHeight="1">
      <c r="B445" s="140"/>
      <c r="C445" s="141" t="s">
        <v>945</v>
      </c>
      <c r="D445" s="141" t="s">
        <v>131</v>
      </c>
      <c r="E445" s="142" t="s">
        <v>946</v>
      </c>
      <c r="F445" s="260" t="s">
        <v>947</v>
      </c>
      <c r="G445" s="260"/>
      <c r="H445" s="260"/>
      <c r="I445" s="260"/>
      <c r="J445" s="143" t="s">
        <v>181</v>
      </c>
      <c r="K445" s="144">
        <v>8</v>
      </c>
      <c r="L445" s="261">
        <v>0</v>
      </c>
      <c r="M445" s="261"/>
      <c r="N445" s="280">
        <f>ROUND(L445*K445,2)</f>
        <v>0</v>
      </c>
      <c r="O445" s="280"/>
      <c r="P445" s="280"/>
      <c r="Q445" s="280"/>
      <c r="R445" s="145"/>
      <c r="T445" s="146" t="s">
        <v>5</v>
      </c>
      <c r="U445" s="43" t="s">
        <v>39</v>
      </c>
      <c r="V445" s="147">
        <v>0</v>
      </c>
      <c r="W445" s="147">
        <f>V445*K445</f>
        <v>0</v>
      </c>
      <c r="X445" s="147">
        <v>0</v>
      </c>
      <c r="Y445" s="147">
        <f>X445*K445</f>
        <v>0</v>
      </c>
      <c r="Z445" s="147">
        <v>0</v>
      </c>
      <c r="AA445" s="148">
        <f>Z445*K445</f>
        <v>0</v>
      </c>
      <c r="AR445" s="20" t="s">
        <v>135</v>
      </c>
      <c r="AT445" s="20" t="s">
        <v>131</v>
      </c>
      <c r="AU445" s="20" t="s">
        <v>95</v>
      </c>
      <c r="AY445" s="20" t="s">
        <v>130</v>
      </c>
      <c r="BE445" s="149">
        <f>IF(U445="základní",N445,0)</f>
        <v>0</v>
      </c>
      <c r="BF445" s="149">
        <f>IF(U445="snížená",N445,0)</f>
        <v>0</v>
      </c>
      <c r="BG445" s="149">
        <f>IF(U445="zákl. přenesená",N445,0)</f>
        <v>0</v>
      </c>
      <c r="BH445" s="149">
        <f>IF(U445="sníž. přenesená",N445,0)</f>
        <v>0</v>
      </c>
      <c r="BI445" s="149">
        <f>IF(U445="nulová",N445,0)</f>
        <v>0</v>
      </c>
      <c r="BJ445" s="20" t="s">
        <v>80</v>
      </c>
      <c r="BK445" s="149">
        <f>ROUND(L445*K445,2)</f>
        <v>0</v>
      </c>
      <c r="BL445" s="20" t="s">
        <v>135</v>
      </c>
      <c r="BM445" s="20" t="s">
        <v>405</v>
      </c>
    </row>
    <row r="446" spans="2:65" s="10" customFormat="1" ht="22.5" customHeight="1">
      <c r="B446" s="150"/>
      <c r="C446" s="151"/>
      <c r="D446" s="151"/>
      <c r="E446" s="152" t="s">
        <v>5</v>
      </c>
      <c r="F446" s="263" t="s">
        <v>948</v>
      </c>
      <c r="G446" s="264"/>
      <c r="H446" s="264"/>
      <c r="I446" s="264"/>
      <c r="J446" s="151"/>
      <c r="K446" s="153">
        <v>8</v>
      </c>
      <c r="L446" s="151"/>
      <c r="M446" s="151"/>
      <c r="N446" s="151"/>
      <c r="O446" s="151"/>
      <c r="P446" s="151"/>
      <c r="Q446" s="151"/>
      <c r="R446" s="154"/>
      <c r="T446" s="155"/>
      <c r="U446" s="151"/>
      <c r="V446" s="151"/>
      <c r="W446" s="151"/>
      <c r="X446" s="151"/>
      <c r="Y446" s="151"/>
      <c r="Z446" s="151"/>
      <c r="AA446" s="156"/>
      <c r="AT446" s="157" t="s">
        <v>137</v>
      </c>
      <c r="AU446" s="157" t="s">
        <v>95</v>
      </c>
      <c r="AV446" s="10" t="s">
        <v>95</v>
      </c>
      <c r="AW446" s="10" t="s">
        <v>32</v>
      </c>
      <c r="AX446" s="10" t="s">
        <v>74</v>
      </c>
      <c r="AY446" s="157" t="s">
        <v>130</v>
      </c>
    </row>
    <row r="447" spans="2:65" s="11" customFormat="1" ht="22.5" customHeight="1">
      <c r="B447" s="158"/>
      <c r="C447" s="159"/>
      <c r="D447" s="159"/>
      <c r="E447" s="160" t="s">
        <v>5</v>
      </c>
      <c r="F447" s="291" t="s">
        <v>141</v>
      </c>
      <c r="G447" s="275"/>
      <c r="H447" s="275"/>
      <c r="I447" s="275"/>
      <c r="J447" s="159"/>
      <c r="K447" s="161">
        <v>8</v>
      </c>
      <c r="L447" s="159"/>
      <c r="M447" s="159"/>
      <c r="N447" s="159"/>
      <c r="O447" s="159"/>
      <c r="P447" s="159"/>
      <c r="Q447" s="159"/>
      <c r="R447" s="162"/>
      <c r="T447" s="163"/>
      <c r="U447" s="159"/>
      <c r="V447" s="159"/>
      <c r="W447" s="159"/>
      <c r="X447" s="159"/>
      <c r="Y447" s="159"/>
      <c r="Z447" s="159"/>
      <c r="AA447" s="164"/>
      <c r="AT447" s="165" t="s">
        <v>137</v>
      </c>
      <c r="AU447" s="165" t="s">
        <v>95</v>
      </c>
      <c r="AV447" s="11" t="s">
        <v>135</v>
      </c>
      <c r="AW447" s="11" t="s">
        <v>32</v>
      </c>
      <c r="AX447" s="11" t="s">
        <v>80</v>
      </c>
      <c r="AY447" s="165" t="s">
        <v>130</v>
      </c>
    </row>
    <row r="448" spans="2:65" s="1" customFormat="1" ht="44.25" customHeight="1">
      <c r="B448" s="140"/>
      <c r="C448" s="141" t="s">
        <v>949</v>
      </c>
      <c r="D448" s="141" t="s">
        <v>131</v>
      </c>
      <c r="E448" s="142" t="s">
        <v>950</v>
      </c>
      <c r="F448" s="260" t="s">
        <v>951</v>
      </c>
      <c r="G448" s="260"/>
      <c r="H448" s="260"/>
      <c r="I448" s="260"/>
      <c r="J448" s="143" t="s">
        <v>181</v>
      </c>
      <c r="K448" s="144">
        <v>1</v>
      </c>
      <c r="L448" s="261">
        <v>0</v>
      </c>
      <c r="M448" s="261"/>
      <c r="N448" s="280">
        <f>ROUND(L448*K448,2)</f>
        <v>0</v>
      </c>
      <c r="O448" s="280"/>
      <c r="P448" s="280"/>
      <c r="Q448" s="280"/>
      <c r="R448" s="145"/>
      <c r="T448" s="146" t="s">
        <v>5</v>
      </c>
      <c r="U448" s="43" t="s">
        <v>39</v>
      </c>
      <c r="V448" s="147">
        <v>0</v>
      </c>
      <c r="W448" s="147">
        <f>V448*K448</f>
        <v>0</v>
      </c>
      <c r="X448" s="147">
        <v>0</v>
      </c>
      <c r="Y448" s="147">
        <f>X448*K448</f>
        <v>0</v>
      </c>
      <c r="Z448" s="147">
        <v>0</v>
      </c>
      <c r="AA448" s="148">
        <f>Z448*K448</f>
        <v>0</v>
      </c>
      <c r="AR448" s="20" t="s">
        <v>135</v>
      </c>
      <c r="AT448" s="20" t="s">
        <v>131</v>
      </c>
      <c r="AU448" s="20" t="s">
        <v>95</v>
      </c>
      <c r="AY448" s="20" t="s">
        <v>130</v>
      </c>
      <c r="BE448" s="149">
        <f>IF(U448="základní",N448,0)</f>
        <v>0</v>
      </c>
      <c r="BF448" s="149">
        <f>IF(U448="snížená",N448,0)</f>
        <v>0</v>
      </c>
      <c r="BG448" s="149">
        <f>IF(U448="zákl. přenesená",N448,0)</f>
        <v>0</v>
      </c>
      <c r="BH448" s="149">
        <f>IF(U448="sníž. přenesená",N448,0)</f>
        <v>0</v>
      </c>
      <c r="BI448" s="149">
        <f>IF(U448="nulová",N448,0)</f>
        <v>0</v>
      </c>
      <c r="BJ448" s="20" t="s">
        <v>80</v>
      </c>
      <c r="BK448" s="149">
        <f>ROUND(L448*K448,2)</f>
        <v>0</v>
      </c>
      <c r="BL448" s="20" t="s">
        <v>135</v>
      </c>
      <c r="BM448" s="20" t="s">
        <v>409</v>
      </c>
    </row>
    <row r="449" spans="2:65" s="1" customFormat="1" ht="44.25" customHeight="1">
      <c r="B449" s="140"/>
      <c r="C449" s="141" t="s">
        <v>450</v>
      </c>
      <c r="D449" s="141" t="s">
        <v>131</v>
      </c>
      <c r="E449" s="142" t="s">
        <v>952</v>
      </c>
      <c r="F449" s="260" t="s">
        <v>953</v>
      </c>
      <c r="G449" s="260"/>
      <c r="H449" s="260"/>
      <c r="I449" s="260"/>
      <c r="J449" s="143" t="s">
        <v>181</v>
      </c>
      <c r="K449" s="144">
        <v>4</v>
      </c>
      <c r="L449" s="261">
        <v>0</v>
      </c>
      <c r="M449" s="261"/>
      <c r="N449" s="280">
        <f>ROUND(L449*K449,2)</f>
        <v>0</v>
      </c>
      <c r="O449" s="280"/>
      <c r="P449" s="280"/>
      <c r="Q449" s="280"/>
      <c r="R449" s="145"/>
      <c r="T449" s="146" t="s">
        <v>5</v>
      </c>
      <c r="U449" s="43" t="s">
        <v>39</v>
      </c>
      <c r="V449" s="147">
        <v>0</v>
      </c>
      <c r="W449" s="147">
        <f>V449*K449</f>
        <v>0</v>
      </c>
      <c r="X449" s="147">
        <v>0</v>
      </c>
      <c r="Y449" s="147">
        <f>X449*K449</f>
        <v>0</v>
      </c>
      <c r="Z449" s="147">
        <v>0</v>
      </c>
      <c r="AA449" s="148">
        <f>Z449*K449</f>
        <v>0</v>
      </c>
      <c r="AR449" s="20" t="s">
        <v>135</v>
      </c>
      <c r="AT449" s="20" t="s">
        <v>131</v>
      </c>
      <c r="AU449" s="20" t="s">
        <v>95</v>
      </c>
      <c r="AY449" s="20" t="s">
        <v>130</v>
      </c>
      <c r="BE449" s="149">
        <f>IF(U449="základní",N449,0)</f>
        <v>0</v>
      </c>
      <c r="BF449" s="149">
        <f>IF(U449="snížená",N449,0)</f>
        <v>0</v>
      </c>
      <c r="BG449" s="149">
        <f>IF(U449="zákl. přenesená",N449,0)</f>
        <v>0</v>
      </c>
      <c r="BH449" s="149">
        <f>IF(U449="sníž. přenesená",N449,0)</f>
        <v>0</v>
      </c>
      <c r="BI449" s="149">
        <f>IF(U449="nulová",N449,0)</f>
        <v>0</v>
      </c>
      <c r="BJ449" s="20" t="s">
        <v>80</v>
      </c>
      <c r="BK449" s="149">
        <f>ROUND(L449*K449,2)</f>
        <v>0</v>
      </c>
      <c r="BL449" s="20" t="s">
        <v>135</v>
      </c>
      <c r="BM449" s="20" t="s">
        <v>412</v>
      </c>
    </row>
    <row r="450" spans="2:65" s="10" customFormat="1" ht="22.5" customHeight="1">
      <c r="B450" s="150"/>
      <c r="C450" s="151"/>
      <c r="D450" s="151"/>
      <c r="E450" s="152" t="s">
        <v>5</v>
      </c>
      <c r="F450" s="263" t="s">
        <v>954</v>
      </c>
      <c r="G450" s="264"/>
      <c r="H450" s="264"/>
      <c r="I450" s="264"/>
      <c r="J450" s="151"/>
      <c r="K450" s="153">
        <v>1</v>
      </c>
      <c r="L450" s="151"/>
      <c r="M450" s="151"/>
      <c r="N450" s="151"/>
      <c r="O450" s="151"/>
      <c r="P450" s="151"/>
      <c r="Q450" s="151"/>
      <c r="R450" s="154"/>
      <c r="T450" s="155"/>
      <c r="U450" s="151"/>
      <c r="V450" s="151"/>
      <c r="W450" s="151"/>
      <c r="X450" s="151"/>
      <c r="Y450" s="151"/>
      <c r="Z450" s="151"/>
      <c r="AA450" s="156"/>
      <c r="AT450" s="157" t="s">
        <v>137</v>
      </c>
      <c r="AU450" s="157" t="s">
        <v>95</v>
      </c>
      <c r="AV450" s="10" t="s">
        <v>95</v>
      </c>
      <c r="AW450" s="10" t="s">
        <v>32</v>
      </c>
      <c r="AX450" s="10" t="s">
        <v>74</v>
      </c>
      <c r="AY450" s="157" t="s">
        <v>130</v>
      </c>
    </row>
    <row r="451" spans="2:65" s="10" customFormat="1" ht="22.5" customHeight="1">
      <c r="B451" s="150"/>
      <c r="C451" s="151"/>
      <c r="D451" s="151"/>
      <c r="E451" s="152" t="s">
        <v>5</v>
      </c>
      <c r="F451" s="270" t="s">
        <v>955</v>
      </c>
      <c r="G451" s="271"/>
      <c r="H451" s="271"/>
      <c r="I451" s="271"/>
      <c r="J451" s="151"/>
      <c r="K451" s="153">
        <v>2</v>
      </c>
      <c r="L451" s="151"/>
      <c r="M451" s="151"/>
      <c r="N451" s="151"/>
      <c r="O451" s="151"/>
      <c r="P451" s="151"/>
      <c r="Q451" s="151"/>
      <c r="R451" s="154"/>
      <c r="T451" s="155"/>
      <c r="U451" s="151"/>
      <c r="V451" s="151"/>
      <c r="W451" s="151"/>
      <c r="X451" s="151"/>
      <c r="Y451" s="151"/>
      <c r="Z451" s="151"/>
      <c r="AA451" s="156"/>
      <c r="AT451" s="157" t="s">
        <v>137</v>
      </c>
      <c r="AU451" s="157" t="s">
        <v>95</v>
      </c>
      <c r="AV451" s="10" t="s">
        <v>95</v>
      </c>
      <c r="AW451" s="10" t="s">
        <v>32</v>
      </c>
      <c r="AX451" s="10" t="s">
        <v>74</v>
      </c>
      <c r="AY451" s="157" t="s">
        <v>130</v>
      </c>
    </row>
    <row r="452" spans="2:65" s="10" customFormat="1" ht="22.5" customHeight="1">
      <c r="B452" s="150"/>
      <c r="C452" s="151"/>
      <c r="D452" s="151"/>
      <c r="E452" s="152" t="s">
        <v>5</v>
      </c>
      <c r="F452" s="270" t="s">
        <v>956</v>
      </c>
      <c r="G452" s="271"/>
      <c r="H452" s="271"/>
      <c r="I452" s="271"/>
      <c r="J452" s="151"/>
      <c r="K452" s="153">
        <v>1</v>
      </c>
      <c r="L452" s="151"/>
      <c r="M452" s="151"/>
      <c r="N452" s="151"/>
      <c r="O452" s="151"/>
      <c r="P452" s="151"/>
      <c r="Q452" s="151"/>
      <c r="R452" s="154"/>
      <c r="T452" s="155"/>
      <c r="U452" s="151"/>
      <c r="V452" s="151"/>
      <c r="W452" s="151"/>
      <c r="X452" s="151"/>
      <c r="Y452" s="151"/>
      <c r="Z452" s="151"/>
      <c r="AA452" s="156"/>
      <c r="AT452" s="157" t="s">
        <v>137</v>
      </c>
      <c r="AU452" s="157" t="s">
        <v>95</v>
      </c>
      <c r="AV452" s="10" t="s">
        <v>95</v>
      </c>
      <c r="AW452" s="10" t="s">
        <v>32</v>
      </c>
      <c r="AX452" s="10" t="s">
        <v>74</v>
      </c>
      <c r="AY452" s="157" t="s">
        <v>130</v>
      </c>
    </row>
    <row r="453" spans="2:65" s="11" customFormat="1" ht="22.5" customHeight="1">
      <c r="B453" s="158"/>
      <c r="C453" s="159"/>
      <c r="D453" s="159"/>
      <c r="E453" s="160" t="s">
        <v>5</v>
      </c>
      <c r="F453" s="291" t="s">
        <v>141</v>
      </c>
      <c r="G453" s="275"/>
      <c r="H453" s="275"/>
      <c r="I453" s="275"/>
      <c r="J453" s="159"/>
      <c r="K453" s="161">
        <v>4</v>
      </c>
      <c r="L453" s="159"/>
      <c r="M453" s="159"/>
      <c r="N453" s="159"/>
      <c r="O453" s="159"/>
      <c r="P453" s="159"/>
      <c r="Q453" s="159"/>
      <c r="R453" s="162"/>
      <c r="T453" s="163"/>
      <c r="U453" s="159"/>
      <c r="V453" s="159"/>
      <c r="W453" s="159"/>
      <c r="X453" s="159"/>
      <c r="Y453" s="159"/>
      <c r="Z453" s="159"/>
      <c r="AA453" s="164"/>
      <c r="AT453" s="165" t="s">
        <v>137</v>
      </c>
      <c r="AU453" s="165" t="s">
        <v>95</v>
      </c>
      <c r="AV453" s="11" t="s">
        <v>135</v>
      </c>
      <c r="AW453" s="11" t="s">
        <v>32</v>
      </c>
      <c r="AX453" s="11" t="s">
        <v>80</v>
      </c>
      <c r="AY453" s="165" t="s">
        <v>130</v>
      </c>
    </row>
    <row r="454" spans="2:65" s="1" customFormat="1" ht="31.5" customHeight="1">
      <c r="B454" s="140"/>
      <c r="C454" s="141" t="s">
        <v>957</v>
      </c>
      <c r="D454" s="141" t="s">
        <v>131</v>
      </c>
      <c r="E454" s="142" t="s">
        <v>958</v>
      </c>
      <c r="F454" s="260" t="s">
        <v>959</v>
      </c>
      <c r="G454" s="260"/>
      <c r="H454" s="260"/>
      <c r="I454" s="260"/>
      <c r="J454" s="143" t="s">
        <v>181</v>
      </c>
      <c r="K454" s="144">
        <v>1</v>
      </c>
      <c r="L454" s="261">
        <v>0</v>
      </c>
      <c r="M454" s="261"/>
      <c r="N454" s="280">
        <f>ROUND(L454*K454,2)</f>
        <v>0</v>
      </c>
      <c r="O454" s="280"/>
      <c r="P454" s="280"/>
      <c r="Q454" s="280"/>
      <c r="R454" s="145"/>
      <c r="T454" s="146" t="s">
        <v>5</v>
      </c>
      <c r="U454" s="43" t="s">
        <v>39</v>
      </c>
      <c r="V454" s="147">
        <v>0</v>
      </c>
      <c r="W454" s="147">
        <f>V454*K454</f>
        <v>0</v>
      </c>
      <c r="X454" s="147">
        <v>0</v>
      </c>
      <c r="Y454" s="147">
        <f>X454*K454</f>
        <v>0</v>
      </c>
      <c r="Z454" s="147">
        <v>0</v>
      </c>
      <c r="AA454" s="148">
        <f>Z454*K454</f>
        <v>0</v>
      </c>
      <c r="AR454" s="20" t="s">
        <v>135</v>
      </c>
      <c r="AT454" s="20" t="s">
        <v>131</v>
      </c>
      <c r="AU454" s="20" t="s">
        <v>95</v>
      </c>
      <c r="AY454" s="20" t="s">
        <v>130</v>
      </c>
      <c r="BE454" s="149">
        <f>IF(U454="základní",N454,0)</f>
        <v>0</v>
      </c>
      <c r="BF454" s="149">
        <f>IF(U454="snížená",N454,0)</f>
        <v>0</v>
      </c>
      <c r="BG454" s="149">
        <f>IF(U454="zákl. přenesená",N454,0)</f>
        <v>0</v>
      </c>
      <c r="BH454" s="149">
        <f>IF(U454="sníž. přenesená",N454,0)</f>
        <v>0</v>
      </c>
      <c r="BI454" s="149">
        <f>IF(U454="nulová",N454,0)</f>
        <v>0</v>
      </c>
      <c r="BJ454" s="20" t="s">
        <v>80</v>
      </c>
      <c r="BK454" s="149">
        <f>ROUND(L454*K454,2)</f>
        <v>0</v>
      </c>
      <c r="BL454" s="20" t="s">
        <v>135</v>
      </c>
      <c r="BM454" s="20" t="s">
        <v>416</v>
      </c>
    </row>
    <row r="455" spans="2:65" s="10" customFormat="1" ht="22.5" customHeight="1">
      <c r="B455" s="150"/>
      <c r="C455" s="151"/>
      <c r="D455" s="151"/>
      <c r="E455" s="152" t="s">
        <v>5</v>
      </c>
      <c r="F455" s="263" t="s">
        <v>954</v>
      </c>
      <c r="G455" s="264"/>
      <c r="H455" s="264"/>
      <c r="I455" s="264"/>
      <c r="J455" s="151"/>
      <c r="K455" s="153">
        <v>1</v>
      </c>
      <c r="L455" s="151"/>
      <c r="M455" s="151"/>
      <c r="N455" s="151"/>
      <c r="O455" s="151"/>
      <c r="P455" s="151"/>
      <c r="Q455" s="151"/>
      <c r="R455" s="154"/>
      <c r="T455" s="155"/>
      <c r="U455" s="151"/>
      <c r="V455" s="151"/>
      <c r="W455" s="151"/>
      <c r="X455" s="151"/>
      <c r="Y455" s="151"/>
      <c r="Z455" s="151"/>
      <c r="AA455" s="156"/>
      <c r="AT455" s="157" t="s">
        <v>137</v>
      </c>
      <c r="AU455" s="157" t="s">
        <v>95</v>
      </c>
      <c r="AV455" s="10" t="s">
        <v>95</v>
      </c>
      <c r="AW455" s="10" t="s">
        <v>32</v>
      </c>
      <c r="AX455" s="10" t="s">
        <v>74</v>
      </c>
      <c r="AY455" s="157" t="s">
        <v>130</v>
      </c>
    </row>
    <row r="456" spans="2:65" s="11" customFormat="1" ht="22.5" customHeight="1">
      <c r="B456" s="158"/>
      <c r="C456" s="159"/>
      <c r="D456" s="159"/>
      <c r="E456" s="160" t="s">
        <v>5</v>
      </c>
      <c r="F456" s="291" t="s">
        <v>141</v>
      </c>
      <c r="G456" s="275"/>
      <c r="H456" s="275"/>
      <c r="I456" s="275"/>
      <c r="J456" s="159"/>
      <c r="K456" s="161">
        <v>1</v>
      </c>
      <c r="L456" s="159"/>
      <c r="M456" s="159"/>
      <c r="N456" s="159"/>
      <c r="O456" s="159"/>
      <c r="P456" s="159"/>
      <c r="Q456" s="159"/>
      <c r="R456" s="162"/>
      <c r="T456" s="163"/>
      <c r="U456" s="159"/>
      <c r="V456" s="159"/>
      <c r="W456" s="159"/>
      <c r="X456" s="159"/>
      <c r="Y456" s="159"/>
      <c r="Z456" s="159"/>
      <c r="AA456" s="164"/>
      <c r="AT456" s="165" t="s">
        <v>137</v>
      </c>
      <c r="AU456" s="165" t="s">
        <v>95</v>
      </c>
      <c r="AV456" s="11" t="s">
        <v>135</v>
      </c>
      <c r="AW456" s="11" t="s">
        <v>32</v>
      </c>
      <c r="AX456" s="11" t="s">
        <v>80</v>
      </c>
      <c r="AY456" s="165" t="s">
        <v>130</v>
      </c>
    </row>
    <row r="457" spans="2:65" s="1" customFormat="1" ht="31.5" customHeight="1">
      <c r="B457" s="140"/>
      <c r="C457" s="141" t="s">
        <v>960</v>
      </c>
      <c r="D457" s="141" t="s">
        <v>131</v>
      </c>
      <c r="E457" s="142" t="s">
        <v>961</v>
      </c>
      <c r="F457" s="260" t="s">
        <v>962</v>
      </c>
      <c r="G457" s="260"/>
      <c r="H457" s="260"/>
      <c r="I457" s="260"/>
      <c r="J457" s="143" t="s">
        <v>181</v>
      </c>
      <c r="K457" s="144">
        <v>1</v>
      </c>
      <c r="L457" s="261">
        <v>0</v>
      </c>
      <c r="M457" s="261"/>
      <c r="N457" s="280">
        <f>ROUND(L457*K457,2)</f>
        <v>0</v>
      </c>
      <c r="O457" s="280"/>
      <c r="P457" s="280"/>
      <c r="Q457" s="280"/>
      <c r="R457" s="145"/>
      <c r="T457" s="146" t="s">
        <v>5</v>
      </c>
      <c r="U457" s="43" t="s">
        <v>39</v>
      </c>
      <c r="V457" s="147">
        <v>0</v>
      </c>
      <c r="W457" s="147">
        <f>V457*K457</f>
        <v>0</v>
      </c>
      <c r="X457" s="147">
        <v>0</v>
      </c>
      <c r="Y457" s="147">
        <f>X457*K457</f>
        <v>0</v>
      </c>
      <c r="Z457" s="147">
        <v>0</v>
      </c>
      <c r="AA457" s="148">
        <f>Z457*K457</f>
        <v>0</v>
      </c>
      <c r="AR457" s="20" t="s">
        <v>135</v>
      </c>
      <c r="AT457" s="20" t="s">
        <v>131</v>
      </c>
      <c r="AU457" s="20" t="s">
        <v>95</v>
      </c>
      <c r="AY457" s="20" t="s">
        <v>130</v>
      </c>
      <c r="BE457" s="149">
        <f>IF(U457="základní",N457,0)</f>
        <v>0</v>
      </c>
      <c r="BF457" s="149">
        <f>IF(U457="snížená",N457,0)</f>
        <v>0</v>
      </c>
      <c r="BG457" s="149">
        <f>IF(U457="zákl. přenesená",N457,0)</f>
        <v>0</v>
      </c>
      <c r="BH457" s="149">
        <f>IF(U457="sníž. přenesená",N457,0)</f>
        <v>0</v>
      </c>
      <c r="BI457" s="149">
        <f>IF(U457="nulová",N457,0)</f>
        <v>0</v>
      </c>
      <c r="BJ457" s="20" t="s">
        <v>80</v>
      </c>
      <c r="BK457" s="149">
        <f>ROUND(L457*K457,2)</f>
        <v>0</v>
      </c>
      <c r="BL457" s="20" t="s">
        <v>135</v>
      </c>
      <c r="BM457" s="20" t="s">
        <v>420</v>
      </c>
    </row>
    <row r="458" spans="2:65" s="10" customFormat="1" ht="22.5" customHeight="1">
      <c r="B458" s="150"/>
      <c r="C458" s="151"/>
      <c r="D458" s="151"/>
      <c r="E458" s="152" t="s">
        <v>5</v>
      </c>
      <c r="F458" s="263" t="s">
        <v>941</v>
      </c>
      <c r="G458" s="264"/>
      <c r="H458" s="264"/>
      <c r="I458" s="264"/>
      <c r="J458" s="151"/>
      <c r="K458" s="153">
        <v>1</v>
      </c>
      <c r="L458" s="151"/>
      <c r="M458" s="151"/>
      <c r="N458" s="151"/>
      <c r="O458" s="151"/>
      <c r="P458" s="151"/>
      <c r="Q458" s="151"/>
      <c r="R458" s="154"/>
      <c r="T458" s="155"/>
      <c r="U458" s="151"/>
      <c r="V458" s="151"/>
      <c r="W458" s="151"/>
      <c r="X458" s="151"/>
      <c r="Y458" s="151"/>
      <c r="Z458" s="151"/>
      <c r="AA458" s="156"/>
      <c r="AT458" s="157" t="s">
        <v>137</v>
      </c>
      <c r="AU458" s="157" t="s">
        <v>95</v>
      </c>
      <c r="AV458" s="10" t="s">
        <v>95</v>
      </c>
      <c r="AW458" s="10" t="s">
        <v>32</v>
      </c>
      <c r="AX458" s="10" t="s">
        <v>74</v>
      </c>
      <c r="AY458" s="157" t="s">
        <v>130</v>
      </c>
    </row>
    <row r="459" spans="2:65" s="11" customFormat="1" ht="22.5" customHeight="1">
      <c r="B459" s="158"/>
      <c r="C459" s="159"/>
      <c r="D459" s="159"/>
      <c r="E459" s="160" t="s">
        <v>5</v>
      </c>
      <c r="F459" s="291" t="s">
        <v>141</v>
      </c>
      <c r="G459" s="275"/>
      <c r="H459" s="275"/>
      <c r="I459" s="275"/>
      <c r="J459" s="159"/>
      <c r="K459" s="161">
        <v>1</v>
      </c>
      <c r="L459" s="159"/>
      <c r="M459" s="159"/>
      <c r="N459" s="159"/>
      <c r="O459" s="159"/>
      <c r="P459" s="159"/>
      <c r="Q459" s="159"/>
      <c r="R459" s="162"/>
      <c r="T459" s="163"/>
      <c r="U459" s="159"/>
      <c r="V459" s="159"/>
      <c r="W459" s="159"/>
      <c r="X459" s="159"/>
      <c r="Y459" s="159"/>
      <c r="Z459" s="159"/>
      <c r="AA459" s="164"/>
      <c r="AT459" s="165" t="s">
        <v>137</v>
      </c>
      <c r="AU459" s="165" t="s">
        <v>95</v>
      </c>
      <c r="AV459" s="11" t="s">
        <v>135</v>
      </c>
      <c r="AW459" s="11" t="s">
        <v>32</v>
      </c>
      <c r="AX459" s="11" t="s">
        <v>80</v>
      </c>
      <c r="AY459" s="165" t="s">
        <v>130</v>
      </c>
    </row>
    <row r="460" spans="2:65" s="1" customFormat="1" ht="31.5" customHeight="1">
      <c r="B460" s="140"/>
      <c r="C460" s="141" t="s">
        <v>454</v>
      </c>
      <c r="D460" s="141" t="s">
        <v>131</v>
      </c>
      <c r="E460" s="142" t="s">
        <v>963</v>
      </c>
      <c r="F460" s="260" t="s">
        <v>964</v>
      </c>
      <c r="G460" s="260"/>
      <c r="H460" s="260"/>
      <c r="I460" s="260"/>
      <c r="J460" s="143" t="s">
        <v>181</v>
      </c>
      <c r="K460" s="144">
        <v>1</v>
      </c>
      <c r="L460" s="261">
        <v>0</v>
      </c>
      <c r="M460" s="261"/>
      <c r="N460" s="280">
        <f>ROUND(L460*K460,2)</f>
        <v>0</v>
      </c>
      <c r="O460" s="280"/>
      <c r="P460" s="280"/>
      <c r="Q460" s="280"/>
      <c r="R460" s="145"/>
      <c r="T460" s="146" t="s">
        <v>5</v>
      </c>
      <c r="U460" s="43" t="s">
        <v>39</v>
      </c>
      <c r="V460" s="147">
        <v>0</v>
      </c>
      <c r="W460" s="147">
        <f>V460*K460</f>
        <v>0</v>
      </c>
      <c r="X460" s="147">
        <v>0</v>
      </c>
      <c r="Y460" s="147">
        <f>X460*K460</f>
        <v>0</v>
      </c>
      <c r="Z460" s="147">
        <v>0</v>
      </c>
      <c r="AA460" s="148">
        <f>Z460*K460</f>
        <v>0</v>
      </c>
      <c r="AR460" s="20" t="s">
        <v>135</v>
      </c>
      <c r="AT460" s="20" t="s">
        <v>131</v>
      </c>
      <c r="AU460" s="20" t="s">
        <v>95</v>
      </c>
      <c r="AY460" s="20" t="s">
        <v>130</v>
      </c>
      <c r="BE460" s="149">
        <f>IF(U460="základní",N460,0)</f>
        <v>0</v>
      </c>
      <c r="BF460" s="149">
        <f>IF(U460="snížená",N460,0)</f>
        <v>0</v>
      </c>
      <c r="BG460" s="149">
        <f>IF(U460="zákl. přenesená",N460,0)</f>
        <v>0</v>
      </c>
      <c r="BH460" s="149">
        <f>IF(U460="sníž. přenesená",N460,0)</f>
        <v>0</v>
      </c>
      <c r="BI460" s="149">
        <f>IF(U460="nulová",N460,0)</f>
        <v>0</v>
      </c>
      <c r="BJ460" s="20" t="s">
        <v>80</v>
      </c>
      <c r="BK460" s="149">
        <f>ROUND(L460*K460,2)</f>
        <v>0</v>
      </c>
      <c r="BL460" s="20" t="s">
        <v>135</v>
      </c>
      <c r="BM460" s="20" t="s">
        <v>425</v>
      </c>
    </row>
    <row r="461" spans="2:65" s="10" customFormat="1" ht="22.5" customHeight="1">
      <c r="B461" s="150"/>
      <c r="C461" s="151"/>
      <c r="D461" s="151"/>
      <c r="E461" s="152" t="s">
        <v>5</v>
      </c>
      <c r="F461" s="263" t="s">
        <v>954</v>
      </c>
      <c r="G461" s="264"/>
      <c r="H461" s="264"/>
      <c r="I461" s="264"/>
      <c r="J461" s="151"/>
      <c r="K461" s="153">
        <v>1</v>
      </c>
      <c r="L461" s="151"/>
      <c r="M461" s="151"/>
      <c r="N461" s="151"/>
      <c r="O461" s="151"/>
      <c r="P461" s="151"/>
      <c r="Q461" s="151"/>
      <c r="R461" s="154"/>
      <c r="T461" s="155"/>
      <c r="U461" s="151"/>
      <c r="V461" s="151"/>
      <c r="W461" s="151"/>
      <c r="X461" s="151"/>
      <c r="Y461" s="151"/>
      <c r="Z461" s="151"/>
      <c r="AA461" s="156"/>
      <c r="AT461" s="157" t="s">
        <v>137</v>
      </c>
      <c r="AU461" s="157" t="s">
        <v>95</v>
      </c>
      <c r="AV461" s="10" t="s">
        <v>95</v>
      </c>
      <c r="AW461" s="10" t="s">
        <v>32</v>
      </c>
      <c r="AX461" s="10" t="s">
        <v>74</v>
      </c>
      <c r="AY461" s="157" t="s">
        <v>130</v>
      </c>
    </row>
    <row r="462" spans="2:65" s="11" customFormat="1" ht="22.5" customHeight="1">
      <c r="B462" s="158"/>
      <c r="C462" s="159"/>
      <c r="D462" s="159"/>
      <c r="E462" s="160" t="s">
        <v>5</v>
      </c>
      <c r="F462" s="291" t="s">
        <v>141</v>
      </c>
      <c r="G462" s="275"/>
      <c r="H462" s="275"/>
      <c r="I462" s="275"/>
      <c r="J462" s="159"/>
      <c r="K462" s="161">
        <v>1</v>
      </c>
      <c r="L462" s="159"/>
      <c r="M462" s="159"/>
      <c r="N462" s="159"/>
      <c r="O462" s="159"/>
      <c r="P462" s="159"/>
      <c r="Q462" s="159"/>
      <c r="R462" s="162"/>
      <c r="T462" s="163"/>
      <c r="U462" s="159"/>
      <c r="V462" s="159"/>
      <c r="W462" s="159"/>
      <c r="X462" s="159"/>
      <c r="Y462" s="159"/>
      <c r="Z462" s="159"/>
      <c r="AA462" s="164"/>
      <c r="AT462" s="165" t="s">
        <v>137</v>
      </c>
      <c r="AU462" s="165" t="s">
        <v>95</v>
      </c>
      <c r="AV462" s="11" t="s">
        <v>135</v>
      </c>
      <c r="AW462" s="11" t="s">
        <v>32</v>
      </c>
      <c r="AX462" s="11" t="s">
        <v>80</v>
      </c>
      <c r="AY462" s="165" t="s">
        <v>130</v>
      </c>
    </row>
    <row r="463" spans="2:65" s="1" customFormat="1" ht="31.5" customHeight="1">
      <c r="B463" s="140"/>
      <c r="C463" s="141" t="s">
        <v>457</v>
      </c>
      <c r="D463" s="141" t="s">
        <v>131</v>
      </c>
      <c r="E463" s="142" t="s">
        <v>965</v>
      </c>
      <c r="F463" s="260" t="s">
        <v>966</v>
      </c>
      <c r="G463" s="260"/>
      <c r="H463" s="260"/>
      <c r="I463" s="260"/>
      <c r="J463" s="143" t="s">
        <v>181</v>
      </c>
      <c r="K463" s="144">
        <v>1</v>
      </c>
      <c r="L463" s="261">
        <v>0</v>
      </c>
      <c r="M463" s="261"/>
      <c r="N463" s="280">
        <f>ROUND(L463*K463,2)</f>
        <v>0</v>
      </c>
      <c r="O463" s="280"/>
      <c r="P463" s="280"/>
      <c r="Q463" s="280"/>
      <c r="R463" s="145"/>
      <c r="T463" s="146" t="s">
        <v>5</v>
      </c>
      <c r="U463" s="43" t="s">
        <v>39</v>
      </c>
      <c r="V463" s="147">
        <v>0</v>
      </c>
      <c r="W463" s="147">
        <f>V463*K463</f>
        <v>0</v>
      </c>
      <c r="X463" s="147">
        <v>0</v>
      </c>
      <c r="Y463" s="147">
        <f>X463*K463</f>
        <v>0</v>
      </c>
      <c r="Z463" s="147">
        <v>0</v>
      </c>
      <c r="AA463" s="148">
        <f>Z463*K463</f>
        <v>0</v>
      </c>
      <c r="AR463" s="20" t="s">
        <v>135</v>
      </c>
      <c r="AT463" s="20" t="s">
        <v>131</v>
      </c>
      <c r="AU463" s="20" t="s">
        <v>95</v>
      </c>
      <c r="AY463" s="20" t="s">
        <v>130</v>
      </c>
      <c r="BE463" s="149">
        <f>IF(U463="základní",N463,0)</f>
        <v>0</v>
      </c>
      <c r="BF463" s="149">
        <f>IF(U463="snížená",N463,0)</f>
        <v>0</v>
      </c>
      <c r="BG463" s="149">
        <f>IF(U463="zákl. přenesená",N463,0)</f>
        <v>0</v>
      </c>
      <c r="BH463" s="149">
        <f>IF(U463="sníž. přenesená",N463,0)</f>
        <v>0</v>
      </c>
      <c r="BI463" s="149">
        <f>IF(U463="nulová",N463,0)</f>
        <v>0</v>
      </c>
      <c r="BJ463" s="20" t="s">
        <v>80</v>
      </c>
      <c r="BK463" s="149">
        <f>ROUND(L463*K463,2)</f>
        <v>0</v>
      </c>
      <c r="BL463" s="20" t="s">
        <v>135</v>
      </c>
      <c r="BM463" s="20" t="s">
        <v>428</v>
      </c>
    </row>
    <row r="464" spans="2:65" s="10" customFormat="1" ht="22.5" customHeight="1">
      <c r="B464" s="150"/>
      <c r="C464" s="151"/>
      <c r="D464" s="151"/>
      <c r="E464" s="152" t="s">
        <v>5</v>
      </c>
      <c r="F464" s="263" t="s">
        <v>954</v>
      </c>
      <c r="G464" s="264"/>
      <c r="H464" s="264"/>
      <c r="I464" s="264"/>
      <c r="J464" s="151"/>
      <c r="K464" s="153">
        <v>1</v>
      </c>
      <c r="L464" s="151"/>
      <c r="M464" s="151"/>
      <c r="N464" s="151"/>
      <c r="O464" s="151"/>
      <c r="P464" s="151"/>
      <c r="Q464" s="151"/>
      <c r="R464" s="154"/>
      <c r="T464" s="155"/>
      <c r="U464" s="151"/>
      <c r="V464" s="151"/>
      <c r="W464" s="151"/>
      <c r="X464" s="151"/>
      <c r="Y464" s="151"/>
      <c r="Z464" s="151"/>
      <c r="AA464" s="156"/>
      <c r="AT464" s="157" t="s">
        <v>137</v>
      </c>
      <c r="AU464" s="157" t="s">
        <v>95</v>
      </c>
      <c r="AV464" s="10" t="s">
        <v>95</v>
      </c>
      <c r="AW464" s="10" t="s">
        <v>32</v>
      </c>
      <c r="AX464" s="10" t="s">
        <v>74</v>
      </c>
      <c r="AY464" s="157" t="s">
        <v>130</v>
      </c>
    </row>
    <row r="465" spans="2:65" s="11" customFormat="1" ht="22.5" customHeight="1">
      <c r="B465" s="158"/>
      <c r="C465" s="159"/>
      <c r="D465" s="159"/>
      <c r="E465" s="160" t="s">
        <v>5</v>
      </c>
      <c r="F465" s="291" t="s">
        <v>141</v>
      </c>
      <c r="G465" s="275"/>
      <c r="H465" s="275"/>
      <c r="I465" s="275"/>
      <c r="J465" s="159"/>
      <c r="K465" s="161">
        <v>1</v>
      </c>
      <c r="L465" s="159"/>
      <c r="M465" s="159"/>
      <c r="N465" s="159"/>
      <c r="O465" s="159"/>
      <c r="P465" s="159"/>
      <c r="Q465" s="159"/>
      <c r="R465" s="162"/>
      <c r="T465" s="163"/>
      <c r="U465" s="159"/>
      <c r="V465" s="159"/>
      <c r="W465" s="159"/>
      <c r="X465" s="159"/>
      <c r="Y465" s="159"/>
      <c r="Z465" s="159"/>
      <c r="AA465" s="164"/>
      <c r="AT465" s="165" t="s">
        <v>137</v>
      </c>
      <c r="AU465" s="165" t="s">
        <v>95</v>
      </c>
      <c r="AV465" s="11" t="s">
        <v>135</v>
      </c>
      <c r="AW465" s="11" t="s">
        <v>32</v>
      </c>
      <c r="AX465" s="11" t="s">
        <v>80</v>
      </c>
      <c r="AY465" s="165" t="s">
        <v>130</v>
      </c>
    </row>
    <row r="466" spans="2:65" s="1" customFormat="1" ht="31.5" customHeight="1">
      <c r="B466" s="140"/>
      <c r="C466" s="141" t="s">
        <v>967</v>
      </c>
      <c r="D466" s="141" t="s">
        <v>131</v>
      </c>
      <c r="E466" s="142" t="s">
        <v>968</v>
      </c>
      <c r="F466" s="260" t="s">
        <v>969</v>
      </c>
      <c r="G466" s="260"/>
      <c r="H466" s="260"/>
      <c r="I466" s="260"/>
      <c r="J466" s="143" t="s">
        <v>181</v>
      </c>
      <c r="K466" s="144">
        <v>1</v>
      </c>
      <c r="L466" s="261">
        <v>0</v>
      </c>
      <c r="M466" s="261"/>
      <c r="N466" s="280">
        <f>ROUND(L466*K466,2)</f>
        <v>0</v>
      </c>
      <c r="O466" s="280"/>
      <c r="P466" s="280"/>
      <c r="Q466" s="280"/>
      <c r="R466" s="145"/>
      <c r="T466" s="146" t="s">
        <v>5</v>
      </c>
      <c r="U466" s="43" t="s">
        <v>39</v>
      </c>
      <c r="V466" s="147">
        <v>0</v>
      </c>
      <c r="W466" s="147">
        <f>V466*K466</f>
        <v>0</v>
      </c>
      <c r="X466" s="147">
        <v>0</v>
      </c>
      <c r="Y466" s="147">
        <f>X466*K466</f>
        <v>0</v>
      </c>
      <c r="Z466" s="147">
        <v>0</v>
      </c>
      <c r="AA466" s="148">
        <f>Z466*K466</f>
        <v>0</v>
      </c>
      <c r="AR466" s="20" t="s">
        <v>135</v>
      </c>
      <c r="AT466" s="20" t="s">
        <v>131</v>
      </c>
      <c r="AU466" s="20" t="s">
        <v>95</v>
      </c>
      <c r="AY466" s="20" t="s">
        <v>130</v>
      </c>
      <c r="BE466" s="149">
        <f>IF(U466="základní",N466,0)</f>
        <v>0</v>
      </c>
      <c r="BF466" s="149">
        <f>IF(U466="snížená",N466,0)</f>
        <v>0</v>
      </c>
      <c r="BG466" s="149">
        <f>IF(U466="zákl. přenesená",N466,0)</f>
        <v>0</v>
      </c>
      <c r="BH466" s="149">
        <f>IF(U466="sníž. přenesená",N466,0)</f>
        <v>0</v>
      </c>
      <c r="BI466" s="149">
        <f>IF(U466="nulová",N466,0)</f>
        <v>0</v>
      </c>
      <c r="BJ466" s="20" t="s">
        <v>80</v>
      </c>
      <c r="BK466" s="149">
        <f>ROUND(L466*K466,2)</f>
        <v>0</v>
      </c>
      <c r="BL466" s="20" t="s">
        <v>135</v>
      </c>
      <c r="BM466" s="20" t="s">
        <v>432</v>
      </c>
    </row>
    <row r="467" spans="2:65" s="10" customFormat="1" ht="22.5" customHeight="1">
      <c r="B467" s="150"/>
      <c r="C467" s="151"/>
      <c r="D467" s="151"/>
      <c r="E467" s="152" t="s">
        <v>5</v>
      </c>
      <c r="F467" s="263" t="s">
        <v>941</v>
      </c>
      <c r="G467" s="264"/>
      <c r="H467" s="264"/>
      <c r="I467" s="264"/>
      <c r="J467" s="151"/>
      <c r="K467" s="153">
        <v>1</v>
      </c>
      <c r="L467" s="151"/>
      <c r="M467" s="151"/>
      <c r="N467" s="151"/>
      <c r="O467" s="151"/>
      <c r="P467" s="151"/>
      <c r="Q467" s="151"/>
      <c r="R467" s="154"/>
      <c r="T467" s="155"/>
      <c r="U467" s="151"/>
      <c r="V467" s="151"/>
      <c r="W467" s="151"/>
      <c r="X467" s="151"/>
      <c r="Y467" s="151"/>
      <c r="Z467" s="151"/>
      <c r="AA467" s="156"/>
      <c r="AT467" s="157" t="s">
        <v>137</v>
      </c>
      <c r="AU467" s="157" t="s">
        <v>95</v>
      </c>
      <c r="AV467" s="10" t="s">
        <v>95</v>
      </c>
      <c r="AW467" s="10" t="s">
        <v>32</v>
      </c>
      <c r="AX467" s="10" t="s">
        <v>74</v>
      </c>
      <c r="AY467" s="157" t="s">
        <v>130</v>
      </c>
    </row>
    <row r="468" spans="2:65" s="11" customFormat="1" ht="22.5" customHeight="1">
      <c r="B468" s="158"/>
      <c r="C468" s="159"/>
      <c r="D468" s="159"/>
      <c r="E468" s="160" t="s">
        <v>5</v>
      </c>
      <c r="F468" s="291" t="s">
        <v>141</v>
      </c>
      <c r="G468" s="275"/>
      <c r="H468" s="275"/>
      <c r="I468" s="275"/>
      <c r="J468" s="159"/>
      <c r="K468" s="161">
        <v>1</v>
      </c>
      <c r="L468" s="159"/>
      <c r="M468" s="159"/>
      <c r="N468" s="159"/>
      <c r="O468" s="159"/>
      <c r="P468" s="159"/>
      <c r="Q468" s="159"/>
      <c r="R468" s="162"/>
      <c r="T468" s="163"/>
      <c r="U468" s="159"/>
      <c r="V468" s="159"/>
      <c r="W468" s="159"/>
      <c r="X468" s="159"/>
      <c r="Y468" s="159"/>
      <c r="Z468" s="159"/>
      <c r="AA468" s="164"/>
      <c r="AT468" s="165" t="s">
        <v>137</v>
      </c>
      <c r="AU468" s="165" t="s">
        <v>95</v>
      </c>
      <c r="AV468" s="11" t="s">
        <v>135</v>
      </c>
      <c r="AW468" s="11" t="s">
        <v>32</v>
      </c>
      <c r="AX468" s="11" t="s">
        <v>80</v>
      </c>
      <c r="AY468" s="165" t="s">
        <v>130</v>
      </c>
    </row>
    <row r="469" spans="2:65" s="1" customFormat="1" ht="44.25" customHeight="1">
      <c r="B469" s="140"/>
      <c r="C469" s="141" t="s">
        <v>970</v>
      </c>
      <c r="D469" s="141" t="s">
        <v>131</v>
      </c>
      <c r="E469" s="142" t="s">
        <v>971</v>
      </c>
      <c r="F469" s="260" t="s">
        <v>972</v>
      </c>
      <c r="G469" s="260"/>
      <c r="H469" s="260"/>
      <c r="I469" s="260"/>
      <c r="J469" s="143" t="s">
        <v>181</v>
      </c>
      <c r="K469" s="144">
        <v>7</v>
      </c>
      <c r="L469" s="261">
        <v>0</v>
      </c>
      <c r="M469" s="261"/>
      <c r="N469" s="280">
        <f>ROUND(L469*K469,2)</f>
        <v>0</v>
      </c>
      <c r="O469" s="280"/>
      <c r="P469" s="280"/>
      <c r="Q469" s="280"/>
      <c r="R469" s="145"/>
      <c r="T469" s="146" t="s">
        <v>5</v>
      </c>
      <c r="U469" s="43" t="s">
        <v>39</v>
      </c>
      <c r="V469" s="147">
        <v>0</v>
      </c>
      <c r="W469" s="147">
        <f>V469*K469</f>
        <v>0</v>
      </c>
      <c r="X469" s="147">
        <v>0</v>
      </c>
      <c r="Y469" s="147">
        <f>X469*K469</f>
        <v>0</v>
      </c>
      <c r="Z469" s="147">
        <v>0</v>
      </c>
      <c r="AA469" s="148">
        <f>Z469*K469</f>
        <v>0</v>
      </c>
      <c r="AR469" s="20" t="s">
        <v>135</v>
      </c>
      <c r="AT469" s="20" t="s">
        <v>131</v>
      </c>
      <c r="AU469" s="20" t="s">
        <v>95</v>
      </c>
      <c r="AY469" s="20" t="s">
        <v>130</v>
      </c>
      <c r="BE469" s="149">
        <f>IF(U469="základní",N469,0)</f>
        <v>0</v>
      </c>
      <c r="BF469" s="149">
        <f>IF(U469="snížená",N469,0)</f>
        <v>0</v>
      </c>
      <c r="BG469" s="149">
        <f>IF(U469="zákl. přenesená",N469,0)</f>
        <v>0</v>
      </c>
      <c r="BH469" s="149">
        <f>IF(U469="sníž. přenesená",N469,0)</f>
        <v>0</v>
      </c>
      <c r="BI469" s="149">
        <f>IF(U469="nulová",N469,0)</f>
        <v>0</v>
      </c>
      <c r="BJ469" s="20" t="s">
        <v>80</v>
      </c>
      <c r="BK469" s="149">
        <f>ROUND(L469*K469,2)</f>
        <v>0</v>
      </c>
      <c r="BL469" s="20" t="s">
        <v>135</v>
      </c>
      <c r="BM469" s="20" t="s">
        <v>435</v>
      </c>
    </row>
    <row r="470" spans="2:65" s="1" customFormat="1" ht="31.5" customHeight="1">
      <c r="B470" s="140"/>
      <c r="C470" s="141" t="s">
        <v>973</v>
      </c>
      <c r="D470" s="141" t="s">
        <v>131</v>
      </c>
      <c r="E470" s="142" t="s">
        <v>974</v>
      </c>
      <c r="F470" s="260" t="s">
        <v>975</v>
      </c>
      <c r="G470" s="260"/>
      <c r="H470" s="260"/>
      <c r="I470" s="260"/>
      <c r="J470" s="143" t="s">
        <v>181</v>
      </c>
      <c r="K470" s="144">
        <v>1</v>
      </c>
      <c r="L470" s="261">
        <v>0</v>
      </c>
      <c r="M470" s="261"/>
      <c r="N470" s="280">
        <f>ROUND(L470*K470,2)</f>
        <v>0</v>
      </c>
      <c r="O470" s="280"/>
      <c r="P470" s="280"/>
      <c r="Q470" s="280"/>
      <c r="R470" s="145"/>
      <c r="T470" s="146" t="s">
        <v>5</v>
      </c>
      <c r="U470" s="43" t="s">
        <v>39</v>
      </c>
      <c r="V470" s="147">
        <v>0</v>
      </c>
      <c r="W470" s="147">
        <f>V470*K470</f>
        <v>0</v>
      </c>
      <c r="X470" s="147">
        <v>0</v>
      </c>
      <c r="Y470" s="147">
        <f>X470*K470</f>
        <v>0</v>
      </c>
      <c r="Z470" s="147">
        <v>0</v>
      </c>
      <c r="AA470" s="148">
        <f>Z470*K470</f>
        <v>0</v>
      </c>
      <c r="AR470" s="20" t="s">
        <v>135</v>
      </c>
      <c r="AT470" s="20" t="s">
        <v>131</v>
      </c>
      <c r="AU470" s="20" t="s">
        <v>95</v>
      </c>
      <c r="AY470" s="20" t="s">
        <v>130</v>
      </c>
      <c r="BE470" s="149">
        <f>IF(U470="základní",N470,0)</f>
        <v>0</v>
      </c>
      <c r="BF470" s="149">
        <f>IF(U470="snížená",N470,0)</f>
        <v>0</v>
      </c>
      <c r="BG470" s="149">
        <f>IF(U470="zákl. přenesená",N470,0)</f>
        <v>0</v>
      </c>
      <c r="BH470" s="149">
        <f>IF(U470="sníž. přenesená",N470,0)</f>
        <v>0</v>
      </c>
      <c r="BI470" s="149">
        <f>IF(U470="nulová",N470,0)</f>
        <v>0</v>
      </c>
      <c r="BJ470" s="20" t="s">
        <v>80</v>
      </c>
      <c r="BK470" s="149">
        <f>ROUND(L470*K470,2)</f>
        <v>0</v>
      </c>
      <c r="BL470" s="20" t="s">
        <v>135</v>
      </c>
      <c r="BM470" s="20" t="s">
        <v>438</v>
      </c>
    </row>
    <row r="471" spans="2:65" s="1" customFormat="1" ht="30" customHeight="1">
      <c r="B471" s="34"/>
      <c r="C471" s="35"/>
      <c r="D471" s="35"/>
      <c r="E471" s="35"/>
      <c r="F471" s="283" t="s">
        <v>882</v>
      </c>
      <c r="G471" s="284"/>
      <c r="H471" s="284"/>
      <c r="I471" s="284"/>
      <c r="J471" s="35"/>
      <c r="K471" s="35"/>
      <c r="L471" s="35"/>
      <c r="M471" s="35"/>
      <c r="N471" s="35"/>
      <c r="O471" s="35"/>
      <c r="P471" s="35"/>
      <c r="Q471" s="35"/>
      <c r="R471" s="36"/>
      <c r="T471" s="173"/>
      <c r="U471" s="35"/>
      <c r="V471" s="35"/>
      <c r="W471" s="35"/>
      <c r="X471" s="35"/>
      <c r="Y471" s="35"/>
      <c r="Z471" s="35"/>
      <c r="AA471" s="73"/>
      <c r="AT471" s="20" t="s">
        <v>481</v>
      </c>
      <c r="AU471" s="20" t="s">
        <v>95</v>
      </c>
    </row>
    <row r="472" spans="2:65" s="1" customFormat="1" ht="57" customHeight="1">
      <c r="B472" s="140"/>
      <c r="C472" s="141" t="s">
        <v>413</v>
      </c>
      <c r="D472" s="141" t="s">
        <v>131</v>
      </c>
      <c r="E472" s="142" t="s">
        <v>976</v>
      </c>
      <c r="F472" s="260" t="s">
        <v>977</v>
      </c>
      <c r="G472" s="260"/>
      <c r="H472" s="260"/>
      <c r="I472" s="260"/>
      <c r="J472" s="143" t="s">
        <v>185</v>
      </c>
      <c r="K472" s="144">
        <v>1.377</v>
      </c>
      <c r="L472" s="261">
        <v>0</v>
      </c>
      <c r="M472" s="261"/>
      <c r="N472" s="280">
        <f>ROUND(L472*K472,2)</f>
        <v>0</v>
      </c>
      <c r="O472" s="280"/>
      <c r="P472" s="280"/>
      <c r="Q472" s="280"/>
      <c r="R472" s="145"/>
      <c r="T472" s="146" t="s">
        <v>5</v>
      </c>
      <c r="U472" s="43" t="s">
        <v>39</v>
      </c>
      <c r="V472" s="147">
        <v>0</v>
      </c>
      <c r="W472" s="147">
        <f>V472*K472</f>
        <v>0</v>
      </c>
      <c r="X472" s="147">
        <v>0</v>
      </c>
      <c r="Y472" s="147">
        <f>X472*K472</f>
        <v>0</v>
      </c>
      <c r="Z472" s="147">
        <v>0</v>
      </c>
      <c r="AA472" s="148">
        <f>Z472*K472</f>
        <v>0</v>
      </c>
      <c r="AR472" s="20" t="s">
        <v>135</v>
      </c>
      <c r="AT472" s="20" t="s">
        <v>131</v>
      </c>
      <c r="AU472" s="20" t="s">
        <v>95</v>
      </c>
      <c r="AY472" s="20" t="s">
        <v>130</v>
      </c>
      <c r="BE472" s="149">
        <f>IF(U472="základní",N472,0)</f>
        <v>0</v>
      </c>
      <c r="BF472" s="149">
        <f>IF(U472="snížená",N472,0)</f>
        <v>0</v>
      </c>
      <c r="BG472" s="149">
        <f>IF(U472="zákl. přenesená",N472,0)</f>
        <v>0</v>
      </c>
      <c r="BH472" s="149">
        <f>IF(U472="sníž. přenesená",N472,0)</f>
        <v>0</v>
      </c>
      <c r="BI472" s="149">
        <f>IF(U472="nulová",N472,0)</f>
        <v>0</v>
      </c>
      <c r="BJ472" s="20" t="s">
        <v>80</v>
      </c>
      <c r="BK472" s="149">
        <f>ROUND(L472*K472,2)</f>
        <v>0</v>
      </c>
      <c r="BL472" s="20" t="s">
        <v>135</v>
      </c>
      <c r="BM472" s="20" t="s">
        <v>442</v>
      </c>
    </row>
    <row r="473" spans="2:65" s="9" customFormat="1" ht="29.85" customHeight="1">
      <c r="B473" s="129"/>
      <c r="C473" s="130"/>
      <c r="D473" s="139" t="s">
        <v>647</v>
      </c>
      <c r="E473" s="139"/>
      <c r="F473" s="139"/>
      <c r="G473" s="139"/>
      <c r="H473" s="139"/>
      <c r="I473" s="139"/>
      <c r="J473" s="139"/>
      <c r="K473" s="139"/>
      <c r="L473" s="139"/>
      <c r="M473" s="139"/>
      <c r="N473" s="295">
        <f>BK473</f>
        <v>0</v>
      </c>
      <c r="O473" s="296"/>
      <c r="P473" s="296"/>
      <c r="Q473" s="296"/>
      <c r="R473" s="132"/>
      <c r="T473" s="133"/>
      <c r="U473" s="130"/>
      <c r="V473" s="130"/>
      <c r="W473" s="134">
        <f>SUM(W474:W570)</f>
        <v>0</v>
      </c>
      <c r="X473" s="130"/>
      <c r="Y473" s="134">
        <f>SUM(Y474:Y570)</f>
        <v>0</v>
      </c>
      <c r="Z473" s="130"/>
      <c r="AA473" s="135">
        <f>SUM(AA474:AA570)</f>
        <v>0</v>
      </c>
      <c r="AR473" s="136" t="s">
        <v>80</v>
      </c>
      <c r="AT473" s="137" t="s">
        <v>73</v>
      </c>
      <c r="AU473" s="137" t="s">
        <v>80</v>
      </c>
      <c r="AY473" s="136" t="s">
        <v>130</v>
      </c>
      <c r="BK473" s="138">
        <f>SUM(BK474:BK570)</f>
        <v>0</v>
      </c>
    </row>
    <row r="474" spans="2:65" s="1" customFormat="1" ht="31.5" customHeight="1">
      <c r="B474" s="140"/>
      <c r="C474" s="141" t="s">
        <v>978</v>
      </c>
      <c r="D474" s="141" t="s">
        <v>131</v>
      </c>
      <c r="E474" s="142" t="s">
        <v>979</v>
      </c>
      <c r="F474" s="260" t="s">
        <v>980</v>
      </c>
      <c r="G474" s="260"/>
      <c r="H474" s="260"/>
      <c r="I474" s="260"/>
      <c r="J474" s="143" t="s">
        <v>181</v>
      </c>
      <c r="K474" s="144">
        <v>18</v>
      </c>
      <c r="L474" s="261">
        <v>0</v>
      </c>
      <c r="M474" s="261"/>
      <c r="N474" s="280">
        <f>ROUND(L474*K474,2)</f>
        <v>0</v>
      </c>
      <c r="O474" s="280"/>
      <c r="P474" s="280"/>
      <c r="Q474" s="280"/>
      <c r="R474" s="145"/>
      <c r="T474" s="146" t="s">
        <v>5</v>
      </c>
      <c r="U474" s="43" t="s">
        <v>39</v>
      </c>
      <c r="V474" s="147">
        <v>0</v>
      </c>
      <c r="W474" s="147">
        <f>V474*K474</f>
        <v>0</v>
      </c>
      <c r="X474" s="147">
        <v>0</v>
      </c>
      <c r="Y474" s="147">
        <f>X474*K474</f>
        <v>0</v>
      </c>
      <c r="Z474" s="147">
        <v>0</v>
      </c>
      <c r="AA474" s="148">
        <f>Z474*K474</f>
        <v>0</v>
      </c>
      <c r="AR474" s="20" t="s">
        <v>135</v>
      </c>
      <c r="AT474" s="20" t="s">
        <v>131</v>
      </c>
      <c r="AU474" s="20" t="s">
        <v>95</v>
      </c>
      <c r="AY474" s="20" t="s">
        <v>130</v>
      </c>
      <c r="BE474" s="149">
        <f>IF(U474="základní",N474,0)</f>
        <v>0</v>
      </c>
      <c r="BF474" s="149">
        <f>IF(U474="snížená",N474,0)</f>
        <v>0</v>
      </c>
      <c r="BG474" s="149">
        <f>IF(U474="zákl. přenesená",N474,0)</f>
        <v>0</v>
      </c>
      <c r="BH474" s="149">
        <f>IF(U474="sníž. přenesená",N474,0)</f>
        <v>0</v>
      </c>
      <c r="BI474" s="149">
        <f>IF(U474="nulová",N474,0)</f>
        <v>0</v>
      </c>
      <c r="BJ474" s="20" t="s">
        <v>80</v>
      </c>
      <c r="BK474" s="149">
        <f>ROUND(L474*K474,2)</f>
        <v>0</v>
      </c>
      <c r="BL474" s="20" t="s">
        <v>135</v>
      </c>
      <c r="BM474" s="20" t="s">
        <v>446</v>
      </c>
    </row>
    <row r="475" spans="2:65" s="10" customFormat="1" ht="22.5" customHeight="1">
      <c r="B475" s="150"/>
      <c r="C475" s="151"/>
      <c r="D475" s="151"/>
      <c r="E475" s="152" t="s">
        <v>5</v>
      </c>
      <c r="F475" s="263" t="s">
        <v>981</v>
      </c>
      <c r="G475" s="264"/>
      <c r="H475" s="264"/>
      <c r="I475" s="264"/>
      <c r="J475" s="151"/>
      <c r="K475" s="153">
        <v>18</v>
      </c>
      <c r="L475" s="151"/>
      <c r="M475" s="151"/>
      <c r="N475" s="151"/>
      <c r="O475" s="151"/>
      <c r="P475" s="151"/>
      <c r="Q475" s="151"/>
      <c r="R475" s="154"/>
      <c r="T475" s="155"/>
      <c r="U475" s="151"/>
      <c r="V475" s="151"/>
      <c r="W475" s="151"/>
      <c r="X475" s="151"/>
      <c r="Y475" s="151"/>
      <c r="Z475" s="151"/>
      <c r="AA475" s="156"/>
      <c r="AT475" s="157" t="s">
        <v>137</v>
      </c>
      <c r="AU475" s="157" t="s">
        <v>95</v>
      </c>
      <c r="AV475" s="10" t="s">
        <v>95</v>
      </c>
      <c r="AW475" s="10" t="s">
        <v>32</v>
      </c>
      <c r="AX475" s="10" t="s">
        <v>74</v>
      </c>
      <c r="AY475" s="157" t="s">
        <v>130</v>
      </c>
    </row>
    <row r="476" spans="2:65" s="11" customFormat="1" ht="22.5" customHeight="1">
      <c r="B476" s="158"/>
      <c r="C476" s="159"/>
      <c r="D476" s="159"/>
      <c r="E476" s="160" t="s">
        <v>5</v>
      </c>
      <c r="F476" s="291" t="s">
        <v>141</v>
      </c>
      <c r="G476" s="275"/>
      <c r="H476" s="275"/>
      <c r="I476" s="275"/>
      <c r="J476" s="159"/>
      <c r="K476" s="161">
        <v>18</v>
      </c>
      <c r="L476" s="159"/>
      <c r="M476" s="159"/>
      <c r="N476" s="159"/>
      <c r="O476" s="159"/>
      <c r="P476" s="159"/>
      <c r="Q476" s="159"/>
      <c r="R476" s="162"/>
      <c r="T476" s="163"/>
      <c r="U476" s="159"/>
      <c r="V476" s="159"/>
      <c r="W476" s="159"/>
      <c r="X476" s="159"/>
      <c r="Y476" s="159"/>
      <c r="Z476" s="159"/>
      <c r="AA476" s="164"/>
      <c r="AT476" s="165" t="s">
        <v>137</v>
      </c>
      <c r="AU476" s="165" t="s">
        <v>95</v>
      </c>
      <c r="AV476" s="11" t="s">
        <v>135</v>
      </c>
      <c r="AW476" s="11" t="s">
        <v>32</v>
      </c>
      <c r="AX476" s="11" t="s">
        <v>80</v>
      </c>
      <c r="AY476" s="165" t="s">
        <v>130</v>
      </c>
    </row>
    <row r="477" spans="2:65" s="1" customFormat="1" ht="31.5" customHeight="1">
      <c r="B477" s="140"/>
      <c r="C477" s="141" t="s">
        <v>982</v>
      </c>
      <c r="D477" s="141" t="s">
        <v>131</v>
      </c>
      <c r="E477" s="142" t="s">
        <v>983</v>
      </c>
      <c r="F477" s="260" t="s">
        <v>984</v>
      </c>
      <c r="G477" s="260"/>
      <c r="H477" s="260"/>
      <c r="I477" s="260"/>
      <c r="J477" s="143" t="s">
        <v>181</v>
      </c>
      <c r="K477" s="144">
        <v>60</v>
      </c>
      <c r="L477" s="261">
        <v>0</v>
      </c>
      <c r="M477" s="261"/>
      <c r="N477" s="280">
        <f>ROUND(L477*K477,2)</f>
        <v>0</v>
      </c>
      <c r="O477" s="280"/>
      <c r="P477" s="280"/>
      <c r="Q477" s="280"/>
      <c r="R477" s="145"/>
      <c r="T477" s="146" t="s">
        <v>5</v>
      </c>
      <c r="U477" s="43" t="s">
        <v>39</v>
      </c>
      <c r="V477" s="147">
        <v>0</v>
      </c>
      <c r="W477" s="147">
        <f>V477*K477</f>
        <v>0</v>
      </c>
      <c r="X477" s="147">
        <v>0</v>
      </c>
      <c r="Y477" s="147">
        <f>X477*K477</f>
        <v>0</v>
      </c>
      <c r="Z477" s="147">
        <v>0</v>
      </c>
      <c r="AA477" s="148">
        <f>Z477*K477</f>
        <v>0</v>
      </c>
      <c r="AR477" s="20" t="s">
        <v>135</v>
      </c>
      <c r="AT477" s="20" t="s">
        <v>131</v>
      </c>
      <c r="AU477" s="20" t="s">
        <v>95</v>
      </c>
      <c r="AY477" s="20" t="s">
        <v>130</v>
      </c>
      <c r="BE477" s="149">
        <f>IF(U477="základní",N477,0)</f>
        <v>0</v>
      </c>
      <c r="BF477" s="149">
        <f>IF(U477="snížená",N477,0)</f>
        <v>0</v>
      </c>
      <c r="BG477" s="149">
        <f>IF(U477="zákl. přenesená",N477,0)</f>
        <v>0</v>
      </c>
      <c r="BH477" s="149">
        <f>IF(U477="sníž. přenesená",N477,0)</f>
        <v>0</v>
      </c>
      <c r="BI477" s="149">
        <f>IF(U477="nulová",N477,0)</f>
        <v>0</v>
      </c>
      <c r="BJ477" s="20" t="s">
        <v>80</v>
      </c>
      <c r="BK477" s="149">
        <f>ROUND(L477*K477,2)</f>
        <v>0</v>
      </c>
      <c r="BL477" s="20" t="s">
        <v>135</v>
      </c>
      <c r="BM477" s="20" t="s">
        <v>450</v>
      </c>
    </row>
    <row r="478" spans="2:65" s="1" customFormat="1" ht="44.25" customHeight="1">
      <c r="B478" s="140"/>
      <c r="C478" s="141" t="s">
        <v>985</v>
      </c>
      <c r="D478" s="141" t="s">
        <v>131</v>
      </c>
      <c r="E478" s="142" t="s">
        <v>986</v>
      </c>
      <c r="F478" s="260" t="s">
        <v>987</v>
      </c>
      <c r="G478" s="260"/>
      <c r="H478" s="260"/>
      <c r="I478" s="260"/>
      <c r="J478" s="143" t="s">
        <v>181</v>
      </c>
      <c r="K478" s="144">
        <v>4</v>
      </c>
      <c r="L478" s="261">
        <v>0</v>
      </c>
      <c r="M478" s="261"/>
      <c r="N478" s="280">
        <f>ROUND(L478*K478,2)</f>
        <v>0</v>
      </c>
      <c r="O478" s="280"/>
      <c r="P478" s="280"/>
      <c r="Q478" s="280"/>
      <c r="R478" s="145"/>
      <c r="T478" s="146" t="s">
        <v>5</v>
      </c>
      <c r="U478" s="43" t="s">
        <v>39</v>
      </c>
      <c r="V478" s="147">
        <v>0</v>
      </c>
      <c r="W478" s="147">
        <f>V478*K478</f>
        <v>0</v>
      </c>
      <c r="X478" s="147">
        <v>0</v>
      </c>
      <c r="Y478" s="147">
        <f>X478*K478</f>
        <v>0</v>
      </c>
      <c r="Z478" s="147">
        <v>0</v>
      </c>
      <c r="AA478" s="148">
        <f>Z478*K478</f>
        <v>0</v>
      </c>
      <c r="AR478" s="20" t="s">
        <v>135</v>
      </c>
      <c r="AT478" s="20" t="s">
        <v>131</v>
      </c>
      <c r="AU478" s="20" t="s">
        <v>95</v>
      </c>
      <c r="AY478" s="20" t="s">
        <v>130</v>
      </c>
      <c r="BE478" s="149">
        <f>IF(U478="základní",N478,0)</f>
        <v>0</v>
      </c>
      <c r="BF478" s="149">
        <f>IF(U478="snížená",N478,0)</f>
        <v>0</v>
      </c>
      <c r="BG478" s="149">
        <f>IF(U478="zákl. přenesená",N478,0)</f>
        <v>0</v>
      </c>
      <c r="BH478" s="149">
        <f>IF(U478="sníž. přenesená",N478,0)</f>
        <v>0</v>
      </c>
      <c r="BI478" s="149">
        <f>IF(U478="nulová",N478,0)</f>
        <v>0</v>
      </c>
      <c r="BJ478" s="20" t="s">
        <v>80</v>
      </c>
      <c r="BK478" s="149">
        <f>ROUND(L478*K478,2)</f>
        <v>0</v>
      </c>
      <c r="BL478" s="20" t="s">
        <v>135</v>
      </c>
      <c r="BM478" s="20" t="s">
        <v>454</v>
      </c>
    </row>
    <row r="479" spans="2:65" s="10" customFormat="1" ht="22.5" customHeight="1">
      <c r="B479" s="150"/>
      <c r="C479" s="151"/>
      <c r="D479" s="151"/>
      <c r="E479" s="152" t="s">
        <v>5</v>
      </c>
      <c r="F479" s="263" t="s">
        <v>988</v>
      </c>
      <c r="G479" s="264"/>
      <c r="H479" s="264"/>
      <c r="I479" s="264"/>
      <c r="J479" s="151"/>
      <c r="K479" s="153">
        <v>4</v>
      </c>
      <c r="L479" s="151"/>
      <c r="M479" s="151"/>
      <c r="N479" s="151"/>
      <c r="O479" s="151"/>
      <c r="P479" s="151"/>
      <c r="Q479" s="151"/>
      <c r="R479" s="154"/>
      <c r="T479" s="155"/>
      <c r="U479" s="151"/>
      <c r="V479" s="151"/>
      <c r="W479" s="151"/>
      <c r="X479" s="151"/>
      <c r="Y479" s="151"/>
      <c r="Z479" s="151"/>
      <c r="AA479" s="156"/>
      <c r="AT479" s="157" t="s">
        <v>137</v>
      </c>
      <c r="AU479" s="157" t="s">
        <v>95</v>
      </c>
      <c r="AV479" s="10" t="s">
        <v>95</v>
      </c>
      <c r="AW479" s="10" t="s">
        <v>32</v>
      </c>
      <c r="AX479" s="10" t="s">
        <v>74</v>
      </c>
      <c r="AY479" s="157" t="s">
        <v>130</v>
      </c>
    </row>
    <row r="480" spans="2:65" s="11" customFormat="1" ht="22.5" customHeight="1">
      <c r="B480" s="158"/>
      <c r="C480" s="159"/>
      <c r="D480" s="159"/>
      <c r="E480" s="160" t="s">
        <v>5</v>
      </c>
      <c r="F480" s="291" t="s">
        <v>141</v>
      </c>
      <c r="G480" s="275"/>
      <c r="H480" s="275"/>
      <c r="I480" s="275"/>
      <c r="J480" s="159"/>
      <c r="K480" s="161">
        <v>4</v>
      </c>
      <c r="L480" s="159"/>
      <c r="M480" s="159"/>
      <c r="N480" s="159"/>
      <c r="O480" s="159"/>
      <c r="P480" s="159"/>
      <c r="Q480" s="159"/>
      <c r="R480" s="162"/>
      <c r="T480" s="163"/>
      <c r="U480" s="159"/>
      <c r="V480" s="159"/>
      <c r="W480" s="159"/>
      <c r="X480" s="159"/>
      <c r="Y480" s="159"/>
      <c r="Z480" s="159"/>
      <c r="AA480" s="164"/>
      <c r="AT480" s="165" t="s">
        <v>137</v>
      </c>
      <c r="AU480" s="165" t="s">
        <v>95</v>
      </c>
      <c r="AV480" s="11" t="s">
        <v>135</v>
      </c>
      <c r="AW480" s="11" t="s">
        <v>32</v>
      </c>
      <c r="AX480" s="11" t="s">
        <v>80</v>
      </c>
      <c r="AY480" s="165" t="s">
        <v>130</v>
      </c>
    </row>
    <row r="481" spans="2:65" s="1" customFormat="1" ht="22.5" customHeight="1">
      <c r="B481" s="140"/>
      <c r="C481" s="141" t="s">
        <v>989</v>
      </c>
      <c r="D481" s="141" t="s">
        <v>131</v>
      </c>
      <c r="E481" s="142" t="s">
        <v>990</v>
      </c>
      <c r="F481" s="260" t="s">
        <v>991</v>
      </c>
      <c r="G481" s="260"/>
      <c r="H481" s="260"/>
      <c r="I481" s="260"/>
      <c r="J481" s="143" t="s">
        <v>181</v>
      </c>
      <c r="K481" s="144">
        <v>2</v>
      </c>
      <c r="L481" s="261">
        <v>0</v>
      </c>
      <c r="M481" s="261"/>
      <c r="N481" s="280">
        <f>ROUND(L481*K481,2)</f>
        <v>0</v>
      </c>
      <c r="O481" s="280"/>
      <c r="P481" s="280"/>
      <c r="Q481" s="280"/>
      <c r="R481" s="145"/>
      <c r="T481" s="146" t="s">
        <v>5</v>
      </c>
      <c r="U481" s="43" t="s">
        <v>39</v>
      </c>
      <c r="V481" s="147">
        <v>0</v>
      </c>
      <c r="W481" s="147">
        <f>V481*K481</f>
        <v>0</v>
      </c>
      <c r="X481" s="147">
        <v>0</v>
      </c>
      <c r="Y481" s="147">
        <f>X481*K481</f>
        <v>0</v>
      </c>
      <c r="Z481" s="147">
        <v>0</v>
      </c>
      <c r="AA481" s="148">
        <f>Z481*K481</f>
        <v>0</v>
      </c>
      <c r="AR481" s="20" t="s">
        <v>135</v>
      </c>
      <c r="AT481" s="20" t="s">
        <v>131</v>
      </c>
      <c r="AU481" s="20" t="s">
        <v>95</v>
      </c>
      <c r="AY481" s="20" t="s">
        <v>130</v>
      </c>
      <c r="BE481" s="149">
        <f>IF(U481="základní",N481,0)</f>
        <v>0</v>
      </c>
      <c r="BF481" s="149">
        <f>IF(U481="snížená",N481,0)</f>
        <v>0</v>
      </c>
      <c r="BG481" s="149">
        <f>IF(U481="zákl. přenesená",N481,0)</f>
        <v>0</v>
      </c>
      <c r="BH481" s="149">
        <f>IF(U481="sníž. přenesená",N481,0)</f>
        <v>0</v>
      </c>
      <c r="BI481" s="149">
        <f>IF(U481="nulová",N481,0)</f>
        <v>0</v>
      </c>
      <c r="BJ481" s="20" t="s">
        <v>80</v>
      </c>
      <c r="BK481" s="149">
        <f>ROUND(L481*K481,2)</f>
        <v>0</v>
      </c>
      <c r="BL481" s="20" t="s">
        <v>135</v>
      </c>
      <c r="BM481" s="20" t="s">
        <v>457</v>
      </c>
    </row>
    <row r="482" spans="2:65" s="1" customFormat="1" ht="44.25" customHeight="1">
      <c r="B482" s="140"/>
      <c r="C482" s="141" t="s">
        <v>992</v>
      </c>
      <c r="D482" s="141" t="s">
        <v>131</v>
      </c>
      <c r="E482" s="142" t="s">
        <v>993</v>
      </c>
      <c r="F482" s="260" t="s">
        <v>994</v>
      </c>
      <c r="G482" s="260"/>
      <c r="H482" s="260"/>
      <c r="I482" s="260"/>
      <c r="J482" s="143" t="s">
        <v>181</v>
      </c>
      <c r="K482" s="144">
        <v>7</v>
      </c>
      <c r="L482" s="261">
        <v>0</v>
      </c>
      <c r="M482" s="261"/>
      <c r="N482" s="280">
        <f>ROUND(L482*K482,2)</f>
        <v>0</v>
      </c>
      <c r="O482" s="280"/>
      <c r="P482" s="280"/>
      <c r="Q482" s="280"/>
      <c r="R482" s="145"/>
      <c r="T482" s="146" t="s">
        <v>5</v>
      </c>
      <c r="U482" s="43" t="s">
        <v>39</v>
      </c>
      <c r="V482" s="147">
        <v>0</v>
      </c>
      <c r="W482" s="147">
        <f>V482*K482</f>
        <v>0</v>
      </c>
      <c r="X482" s="147">
        <v>0</v>
      </c>
      <c r="Y482" s="147">
        <f>X482*K482</f>
        <v>0</v>
      </c>
      <c r="Z482" s="147">
        <v>0</v>
      </c>
      <c r="AA482" s="148">
        <f>Z482*K482</f>
        <v>0</v>
      </c>
      <c r="AR482" s="20" t="s">
        <v>135</v>
      </c>
      <c r="AT482" s="20" t="s">
        <v>131</v>
      </c>
      <c r="AU482" s="20" t="s">
        <v>95</v>
      </c>
      <c r="AY482" s="20" t="s">
        <v>130</v>
      </c>
      <c r="BE482" s="149">
        <f>IF(U482="základní",N482,0)</f>
        <v>0</v>
      </c>
      <c r="BF482" s="149">
        <f>IF(U482="snížená",N482,0)</f>
        <v>0</v>
      </c>
      <c r="BG482" s="149">
        <f>IF(U482="zákl. přenesená",N482,0)</f>
        <v>0</v>
      </c>
      <c r="BH482" s="149">
        <f>IF(U482="sníž. přenesená",N482,0)</f>
        <v>0</v>
      </c>
      <c r="BI482" s="149">
        <f>IF(U482="nulová",N482,0)</f>
        <v>0</v>
      </c>
      <c r="BJ482" s="20" t="s">
        <v>80</v>
      </c>
      <c r="BK482" s="149">
        <f>ROUND(L482*K482,2)</f>
        <v>0</v>
      </c>
      <c r="BL482" s="20" t="s">
        <v>135</v>
      </c>
      <c r="BM482" s="20" t="s">
        <v>460</v>
      </c>
    </row>
    <row r="483" spans="2:65" s="10" customFormat="1" ht="22.5" customHeight="1">
      <c r="B483" s="150"/>
      <c r="C483" s="151"/>
      <c r="D483" s="151"/>
      <c r="E483" s="152" t="s">
        <v>5</v>
      </c>
      <c r="F483" s="263" t="s">
        <v>995</v>
      </c>
      <c r="G483" s="264"/>
      <c r="H483" s="264"/>
      <c r="I483" s="264"/>
      <c r="J483" s="151"/>
      <c r="K483" s="153">
        <v>7</v>
      </c>
      <c r="L483" s="151"/>
      <c r="M483" s="151"/>
      <c r="N483" s="151"/>
      <c r="O483" s="151"/>
      <c r="P483" s="151"/>
      <c r="Q483" s="151"/>
      <c r="R483" s="154"/>
      <c r="T483" s="155"/>
      <c r="U483" s="151"/>
      <c r="V483" s="151"/>
      <c r="W483" s="151"/>
      <c r="X483" s="151"/>
      <c r="Y483" s="151"/>
      <c r="Z483" s="151"/>
      <c r="AA483" s="156"/>
      <c r="AT483" s="157" t="s">
        <v>137</v>
      </c>
      <c r="AU483" s="157" t="s">
        <v>95</v>
      </c>
      <c r="AV483" s="10" t="s">
        <v>95</v>
      </c>
      <c r="AW483" s="10" t="s">
        <v>32</v>
      </c>
      <c r="AX483" s="10" t="s">
        <v>74</v>
      </c>
      <c r="AY483" s="157" t="s">
        <v>130</v>
      </c>
    </row>
    <row r="484" spans="2:65" s="11" customFormat="1" ht="22.5" customHeight="1">
      <c r="B484" s="158"/>
      <c r="C484" s="159"/>
      <c r="D484" s="159"/>
      <c r="E484" s="160" t="s">
        <v>5</v>
      </c>
      <c r="F484" s="291" t="s">
        <v>141</v>
      </c>
      <c r="G484" s="275"/>
      <c r="H484" s="275"/>
      <c r="I484" s="275"/>
      <c r="J484" s="159"/>
      <c r="K484" s="161">
        <v>7</v>
      </c>
      <c r="L484" s="159"/>
      <c r="M484" s="159"/>
      <c r="N484" s="159"/>
      <c r="O484" s="159"/>
      <c r="P484" s="159"/>
      <c r="Q484" s="159"/>
      <c r="R484" s="162"/>
      <c r="T484" s="163"/>
      <c r="U484" s="159"/>
      <c r="V484" s="159"/>
      <c r="W484" s="159"/>
      <c r="X484" s="159"/>
      <c r="Y484" s="159"/>
      <c r="Z484" s="159"/>
      <c r="AA484" s="164"/>
      <c r="AT484" s="165" t="s">
        <v>137</v>
      </c>
      <c r="AU484" s="165" t="s">
        <v>95</v>
      </c>
      <c r="AV484" s="11" t="s">
        <v>135</v>
      </c>
      <c r="AW484" s="11" t="s">
        <v>32</v>
      </c>
      <c r="AX484" s="11" t="s">
        <v>80</v>
      </c>
      <c r="AY484" s="165" t="s">
        <v>130</v>
      </c>
    </row>
    <row r="485" spans="2:65" s="1" customFormat="1" ht="22.5" customHeight="1">
      <c r="B485" s="140"/>
      <c r="C485" s="141" t="s">
        <v>996</v>
      </c>
      <c r="D485" s="141" t="s">
        <v>131</v>
      </c>
      <c r="E485" s="142" t="s">
        <v>997</v>
      </c>
      <c r="F485" s="260" t="s">
        <v>998</v>
      </c>
      <c r="G485" s="260"/>
      <c r="H485" s="260"/>
      <c r="I485" s="260"/>
      <c r="J485" s="143" t="s">
        <v>181</v>
      </c>
      <c r="K485" s="144">
        <v>71</v>
      </c>
      <c r="L485" s="261">
        <v>0</v>
      </c>
      <c r="M485" s="261"/>
      <c r="N485" s="280">
        <f>ROUND(L485*K485,2)</f>
        <v>0</v>
      </c>
      <c r="O485" s="280"/>
      <c r="P485" s="280"/>
      <c r="Q485" s="280"/>
      <c r="R485" s="145"/>
      <c r="T485" s="146" t="s">
        <v>5</v>
      </c>
      <c r="U485" s="43" t="s">
        <v>39</v>
      </c>
      <c r="V485" s="147">
        <v>0</v>
      </c>
      <c r="W485" s="147">
        <f>V485*K485</f>
        <v>0</v>
      </c>
      <c r="X485" s="147">
        <v>0</v>
      </c>
      <c r="Y485" s="147">
        <f>X485*K485</f>
        <v>0</v>
      </c>
      <c r="Z485" s="147">
        <v>0</v>
      </c>
      <c r="AA485" s="148">
        <f>Z485*K485</f>
        <v>0</v>
      </c>
      <c r="AR485" s="20" t="s">
        <v>135</v>
      </c>
      <c r="AT485" s="20" t="s">
        <v>131</v>
      </c>
      <c r="AU485" s="20" t="s">
        <v>95</v>
      </c>
      <c r="AY485" s="20" t="s">
        <v>130</v>
      </c>
      <c r="BE485" s="149">
        <f>IF(U485="základní",N485,0)</f>
        <v>0</v>
      </c>
      <c r="BF485" s="149">
        <f>IF(U485="snížená",N485,0)</f>
        <v>0</v>
      </c>
      <c r="BG485" s="149">
        <f>IF(U485="zákl. přenesená",N485,0)</f>
        <v>0</v>
      </c>
      <c r="BH485" s="149">
        <f>IF(U485="sníž. přenesená",N485,0)</f>
        <v>0</v>
      </c>
      <c r="BI485" s="149">
        <f>IF(U485="nulová",N485,0)</f>
        <v>0</v>
      </c>
      <c r="BJ485" s="20" t="s">
        <v>80</v>
      </c>
      <c r="BK485" s="149">
        <f>ROUND(L485*K485,2)</f>
        <v>0</v>
      </c>
      <c r="BL485" s="20" t="s">
        <v>135</v>
      </c>
      <c r="BM485" s="20" t="s">
        <v>464</v>
      </c>
    </row>
    <row r="486" spans="2:65" s="1" customFormat="1" ht="31.5" customHeight="1">
      <c r="B486" s="140"/>
      <c r="C486" s="141" t="s">
        <v>999</v>
      </c>
      <c r="D486" s="141" t="s">
        <v>131</v>
      </c>
      <c r="E486" s="142" t="s">
        <v>1000</v>
      </c>
      <c r="F486" s="260" t="s">
        <v>1001</v>
      </c>
      <c r="G486" s="260"/>
      <c r="H486" s="260"/>
      <c r="I486" s="260"/>
      <c r="J486" s="143" t="s">
        <v>181</v>
      </c>
      <c r="K486" s="144">
        <v>7</v>
      </c>
      <c r="L486" s="261">
        <v>0</v>
      </c>
      <c r="M486" s="261"/>
      <c r="N486" s="280">
        <f>ROUND(L486*K486,2)</f>
        <v>0</v>
      </c>
      <c r="O486" s="280"/>
      <c r="P486" s="280"/>
      <c r="Q486" s="280"/>
      <c r="R486" s="145"/>
      <c r="T486" s="146" t="s">
        <v>5</v>
      </c>
      <c r="U486" s="43" t="s">
        <v>39</v>
      </c>
      <c r="V486" s="147">
        <v>0</v>
      </c>
      <c r="W486" s="147">
        <f>V486*K486</f>
        <v>0</v>
      </c>
      <c r="X486" s="147">
        <v>0</v>
      </c>
      <c r="Y486" s="147">
        <f>X486*K486</f>
        <v>0</v>
      </c>
      <c r="Z486" s="147">
        <v>0</v>
      </c>
      <c r="AA486" s="148">
        <f>Z486*K486</f>
        <v>0</v>
      </c>
      <c r="AR486" s="20" t="s">
        <v>135</v>
      </c>
      <c r="AT486" s="20" t="s">
        <v>131</v>
      </c>
      <c r="AU486" s="20" t="s">
        <v>95</v>
      </c>
      <c r="AY486" s="20" t="s">
        <v>130</v>
      </c>
      <c r="BE486" s="149">
        <f>IF(U486="základní",N486,0)</f>
        <v>0</v>
      </c>
      <c r="BF486" s="149">
        <f>IF(U486="snížená",N486,0)</f>
        <v>0</v>
      </c>
      <c r="BG486" s="149">
        <f>IF(U486="zákl. přenesená",N486,0)</f>
        <v>0</v>
      </c>
      <c r="BH486" s="149">
        <f>IF(U486="sníž. přenesená",N486,0)</f>
        <v>0</v>
      </c>
      <c r="BI486" s="149">
        <f>IF(U486="nulová",N486,0)</f>
        <v>0</v>
      </c>
      <c r="BJ486" s="20" t="s">
        <v>80</v>
      </c>
      <c r="BK486" s="149">
        <f>ROUND(L486*K486,2)</f>
        <v>0</v>
      </c>
      <c r="BL486" s="20" t="s">
        <v>135</v>
      </c>
      <c r="BM486" s="20" t="s">
        <v>467</v>
      </c>
    </row>
    <row r="487" spans="2:65" s="10" customFormat="1" ht="22.5" customHeight="1">
      <c r="B487" s="150"/>
      <c r="C487" s="151"/>
      <c r="D487" s="151"/>
      <c r="E487" s="152" t="s">
        <v>5</v>
      </c>
      <c r="F487" s="263" t="s">
        <v>765</v>
      </c>
      <c r="G487" s="264"/>
      <c r="H487" s="264"/>
      <c r="I487" s="264"/>
      <c r="J487" s="151"/>
      <c r="K487" s="153">
        <v>7</v>
      </c>
      <c r="L487" s="151"/>
      <c r="M487" s="151"/>
      <c r="N487" s="151"/>
      <c r="O487" s="151"/>
      <c r="P487" s="151"/>
      <c r="Q487" s="151"/>
      <c r="R487" s="154"/>
      <c r="T487" s="155"/>
      <c r="U487" s="151"/>
      <c r="V487" s="151"/>
      <c r="W487" s="151"/>
      <c r="X487" s="151"/>
      <c r="Y487" s="151"/>
      <c r="Z487" s="151"/>
      <c r="AA487" s="156"/>
      <c r="AT487" s="157" t="s">
        <v>137</v>
      </c>
      <c r="AU487" s="157" t="s">
        <v>95</v>
      </c>
      <c r="AV487" s="10" t="s">
        <v>95</v>
      </c>
      <c r="AW487" s="10" t="s">
        <v>32</v>
      </c>
      <c r="AX487" s="10" t="s">
        <v>74</v>
      </c>
      <c r="AY487" s="157" t="s">
        <v>130</v>
      </c>
    </row>
    <row r="488" spans="2:65" s="11" customFormat="1" ht="22.5" customHeight="1">
      <c r="B488" s="158"/>
      <c r="C488" s="159"/>
      <c r="D488" s="159"/>
      <c r="E488" s="160" t="s">
        <v>5</v>
      </c>
      <c r="F488" s="291" t="s">
        <v>141</v>
      </c>
      <c r="G488" s="275"/>
      <c r="H488" s="275"/>
      <c r="I488" s="275"/>
      <c r="J488" s="159"/>
      <c r="K488" s="161">
        <v>7</v>
      </c>
      <c r="L488" s="159"/>
      <c r="M488" s="159"/>
      <c r="N488" s="159"/>
      <c r="O488" s="159"/>
      <c r="P488" s="159"/>
      <c r="Q488" s="159"/>
      <c r="R488" s="162"/>
      <c r="T488" s="163"/>
      <c r="U488" s="159"/>
      <c r="V488" s="159"/>
      <c r="W488" s="159"/>
      <c r="X488" s="159"/>
      <c r="Y488" s="159"/>
      <c r="Z488" s="159"/>
      <c r="AA488" s="164"/>
      <c r="AT488" s="165" t="s">
        <v>137</v>
      </c>
      <c r="AU488" s="165" t="s">
        <v>95</v>
      </c>
      <c r="AV488" s="11" t="s">
        <v>135</v>
      </c>
      <c r="AW488" s="11" t="s">
        <v>32</v>
      </c>
      <c r="AX488" s="11" t="s">
        <v>80</v>
      </c>
      <c r="AY488" s="165" t="s">
        <v>130</v>
      </c>
    </row>
    <row r="489" spans="2:65" s="1" customFormat="1" ht="22.5" customHeight="1">
      <c r="B489" s="140"/>
      <c r="C489" s="141" t="s">
        <v>1002</v>
      </c>
      <c r="D489" s="141" t="s">
        <v>131</v>
      </c>
      <c r="E489" s="142" t="s">
        <v>1003</v>
      </c>
      <c r="F489" s="260" t="s">
        <v>1004</v>
      </c>
      <c r="G489" s="260"/>
      <c r="H489" s="260"/>
      <c r="I489" s="260"/>
      <c r="J489" s="143" t="s">
        <v>181</v>
      </c>
      <c r="K489" s="144">
        <v>7</v>
      </c>
      <c r="L489" s="261">
        <v>0</v>
      </c>
      <c r="M489" s="261"/>
      <c r="N489" s="280">
        <f>ROUND(L489*K489,2)</f>
        <v>0</v>
      </c>
      <c r="O489" s="280"/>
      <c r="P489" s="280"/>
      <c r="Q489" s="280"/>
      <c r="R489" s="145"/>
      <c r="T489" s="146" t="s">
        <v>5</v>
      </c>
      <c r="U489" s="43" t="s">
        <v>39</v>
      </c>
      <c r="V489" s="147">
        <v>0</v>
      </c>
      <c r="W489" s="147">
        <f>V489*K489</f>
        <v>0</v>
      </c>
      <c r="X489" s="147">
        <v>0</v>
      </c>
      <c r="Y489" s="147">
        <f>X489*K489</f>
        <v>0</v>
      </c>
      <c r="Z489" s="147">
        <v>0</v>
      </c>
      <c r="AA489" s="148">
        <f>Z489*K489</f>
        <v>0</v>
      </c>
      <c r="AR489" s="20" t="s">
        <v>135</v>
      </c>
      <c r="AT489" s="20" t="s">
        <v>131</v>
      </c>
      <c r="AU489" s="20" t="s">
        <v>95</v>
      </c>
      <c r="AY489" s="20" t="s">
        <v>130</v>
      </c>
      <c r="BE489" s="149">
        <f>IF(U489="základní",N489,0)</f>
        <v>0</v>
      </c>
      <c r="BF489" s="149">
        <f>IF(U489="snížená",N489,0)</f>
        <v>0</v>
      </c>
      <c r="BG489" s="149">
        <f>IF(U489="zákl. přenesená",N489,0)</f>
        <v>0</v>
      </c>
      <c r="BH489" s="149">
        <f>IF(U489="sníž. přenesená",N489,0)</f>
        <v>0</v>
      </c>
      <c r="BI489" s="149">
        <f>IF(U489="nulová",N489,0)</f>
        <v>0</v>
      </c>
      <c r="BJ489" s="20" t="s">
        <v>80</v>
      </c>
      <c r="BK489" s="149">
        <f>ROUND(L489*K489,2)</f>
        <v>0</v>
      </c>
      <c r="BL489" s="20" t="s">
        <v>135</v>
      </c>
      <c r="BM489" s="20" t="s">
        <v>470</v>
      </c>
    </row>
    <row r="490" spans="2:65" s="1" customFormat="1" ht="22.5" customHeight="1">
      <c r="B490" s="34"/>
      <c r="C490" s="35"/>
      <c r="D490" s="35"/>
      <c r="E490" s="35"/>
      <c r="F490" s="283" t="s">
        <v>1005</v>
      </c>
      <c r="G490" s="284"/>
      <c r="H490" s="284"/>
      <c r="I490" s="284"/>
      <c r="J490" s="35"/>
      <c r="K490" s="35"/>
      <c r="L490" s="35"/>
      <c r="M490" s="35"/>
      <c r="N490" s="35"/>
      <c r="O490" s="35"/>
      <c r="P490" s="35"/>
      <c r="Q490" s="35"/>
      <c r="R490" s="36"/>
      <c r="T490" s="173"/>
      <c r="U490" s="35"/>
      <c r="V490" s="35"/>
      <c r="W490" s="35"/>
      <c r="X490" s="35"/>
      <c r="Y490" s="35"/>
      <c r="Z490" s="35"/>
      <c r="AA490" s="73"/>
      <c r="AT490" s="20" t="s">
        <v>481</v>
      </c>
      <c r="AU490" s="20" t="s">
        <v>95</v>
      </c>
    </row>
    <row r="491" spans="2:65" s="1" customFormat="1" ht="31.5" customHeight="1">
      <c r="B491" s="140"/>
      <c r="C491" s="141" t="s">
        <v>439</v>
      </c>
      <c r="D491" s="141" t="s">
        <v>131</v>
      </c>
      <c r="E491" s="142" t="s">
        <v>1006</v>
      </c>
      <c r="F491" s="260" t="s">
        <v>1007</v>
      </c>
      <c r="G491" s="260"/>
      <c r="H491" s="260"/>
      <c r="I491" s="260"/>
      <c r="J491" s="143" t="s">
        <v>181</v>
      </c>
      <c r="K491" s="144">
        <v>16</v>
      </c>
      <c r="L491" s="261">
        <v>0</v>
      </c>
      <c r="M491" s="261"/>
      <c r="N491" s="280">
        <f>ROUND(L491*K491,2)</f>
        <v>0</v>
      </c>
      <c r="O491" s="280"/>
      <c r="P491" s="280"/>
      <c r="Q491" s="280"/>
      <c r="R491" s="145"/>
      <c r="T491" s="146" t="s">
        <v>5</v>
      </c>
      <c r="U491" s="43" t="s">
        <v>39</v>
      </c>
      <c r="V491" s="147">
        <v>0</v>
      </c>
      <c r="W491" s="147">
        <f>V491*K491</f>
        <v>0</v>
      </c>
      <c r="X491" s="147">
        <v>0</v>
      </c>
      <c r="Y491" s="147">
        <f>X491*K491</f>
        <v>0</v>
      </c>
      <c r="Z491" s="147">
        <v>0</v>
      </c>
      <c r="AA491" s="148">
        <f>Z491*K491</f>
        <v>0</v>
      </c>
      <c r="AR491" s="20" t="s">
        <v>135</v>
      </c>
      <c r="AT491" s="20" t="s">
        <v>131</v>
      </c>
      <c r="AU491" s="20" t="s">
        <v>95</v>
      </c>
      <c r="AY491" s="20" t="s">
        <v>130</v>
      </c>
      <c r="BE491" s="149">
        <f>IF(U491="základní",N491,0)</f>
        <v>0</v>
      </c>
      <c r="BF491" s="149">
        <f>IF(U491="snížená",N491,0)</f>
        <v>0</v>
      </c>
      <c r="BG491" s="149">
        <f>IF(U491="zákl. přenesená",N491,0)</f>
        <v>0</v>
      </c>
      <c r="BH491" s="149">
        <f>IF(U491="sníž. přenesená",N491,0)</f>
        <v>0</v>
      </c>
      <c r="BI491" s="149">
        <f>IF(U491="nulová",N491,0)</f>
        <v>0</v>
      </c>
      <c r="BJ491" s="20" t="s">
        <v>80</v>
      </c>
      <c r="BK491" s="149">
        <f>ROUND(L491*K491,2)</f>
        <v>0</v>
      </c>
      <c r="BL491" s="20" t="s">
        <v>135</v>
      </c>
      <c r="BM491" s="20" t="s">
        <v>473</v>
      </c>
    </row>
    <row r="492" spans="2:65" s="10" customFormat="1" ht="22.5" customHeight="1">
      <c r="B492" s="150"/>
      <c r="C492" s="151"/>
      <c r="D492" s="151"/>
      <c r="E492" s="152" t="s">
        <v>5</v>
      </c>
      <c r="F492" s="263" t="s">
        <v>935</v>
      </c>
      <c r="G492" s="264"/>
      <c r="H492" s="264"/>
      <c r="I492" s="264"/>
      <c r="J492" s="151"/>
      <c r="K492" s="153">
        <v>16</v>
      </c>
      <c r="L492" s="151"/>
      <c r="M492" s="151"/>
      <c r="N492" s="151"/>
      <c r="O492" s="151"/>
      <c r="P492" s="151"/>
      <c r="Q492" s="151"/>
      <c r="R492" s="154"/>
      <c r="T492" s="155"/>
      <c r="U492" s="151"/>
      <c r="V492" s="151"/>
      <c r="W492" s="151"/>
      <c r="X492" s="151"/>
      <c r="Y492" s="151"/>
      <c r="Z492" s="151"/>
      <c r="AA492" s="156"/>
      <c r="AT492" s="157" t="s">
        <v>137</v>
      </c>
      <c r="AU492" s="157" t="s">
        <v>95</v>
      </c>
      <c r="AV492" s="10" t="s">
        <v>95</v>
      </c>
      <c r="AW492" s="10" t="s">
        <v>32</v>
      </c>
      <c r="AX492" s="10" t="s">
        <v>74</v>
      </c>
      <c r="AY492" s="157" t="s">
        <v>130</v>
      </c>
    </row>
    <row r="493" spans="2:65" s="11" customFormat="1" ht="22.5" customHeight="1">
      <c r="B493" s="158"/>
      <c r="C493" s="159"/>
      <c r="D493" s="159"/>
      <c r="E493" s="160" t="s">
        <v>5</v>
      </c>
      <c r="F493" s="291" t="s">
        <v>141</v>
      </c>
      <c r="G493" s="275"/>
      <c r="H493" s="275"/>
      <c r="I493" s="275"/>
      <c r="J493" s="159"/>
      <c r="K493" s="161">
        <v>16</v>
      </c>
      <c r="L493" s="159"/>
      <c r="M493" s="159"/>
      <c r="N493" s="159"/>
      <c r="O493" s="159"/>
      <c r="P493" s="159"/>
      <c r="Q493" s="159"/>
      <c r="R493" s="162"/>
      <c r="T493" s="163"/>
      <c r="U493" s="159"/>
      <c r="V493" s="159"/>
      <c r="W493" s="159"/>
      <c r="X493" s="159"/>
      <c r="Y493" s="159"/>
      <c r="Z493" s="159"/>
      <c r="AA493" s="164"/>
      <c r="AT493" s="165" t="s">
        <v>137</v>
      </c>
      <c r="AU493" s="165" t="s">
        <v>95</v>
      </c>
      <c r="AV493" s="11" t="s">
        <v>135</v>
      </c>
      <c r="AW493" s="11" t="s">
        <v>32</v>
      </c>
      <c r="AX493" s="11" t="s">
        <v>80</v>
      </c>
      <c r="AY493" s="165" t="s">
        <v>130</v>
      </c>
    </row>
    <row r="494" spans="2:65" s="1" customFormat="1" ht="31.5" customHeight="1">
      <c r="B494" s="140"/>
      <c r="C494" s="166" t="s">
        <v>312</v>
      </c>
      <c r="D494" s="166" t="s">
        <v>151</v>
      </c>
      <c r="E494" s="167" t="s">
        <v>1008</v>
      </c>
      <c r="F494" s="281" t="s">
        <v>1009</v>
      </c>
      <c r="G494" s="281"/>
      <c r="H494" s="281"/>
      <c r="I494" s="281"/>
      <c r="J494" s="168" t="s">
        <v>181</v>
      </c>
      <c r="K494" s="169">
        <v>15</v>
      </c>
      <c r="L494" s="285">
        <v>0</v>
      </c>
      <c r="M494" s="285"/>
      <c r="N494" s="282">
        <f>ROUND(L494*K494,2)</f>
        <v>0</v>
      </c>
      <c r="O494" s="280"/>
      <c r="P494" s="280"/>
      <c r="Q494" s="280"/>
      <c r="R494" s="145"/>
      <c r="T494" s="146" t="s">
        <v>5</v>
      </c>
      <c r="U494" s="43" t="s">
        <v>39</v>
      </c>
      <c r="V494" s="147">
        <v>0</v>
      </c>
      <c r="W494" s="147">
        <f>V494*K494</f>
        <v>0</v>
      </c>
      <c r="X494" s="147">
        <v>0</v>
      </c>
      <c r="Y494" s="147">
        <f>X494*K494</f>
        <v>0</v>
      </c>
      <c r="Z494" s="147">
        <v>0</v>
      </c>
      <c r="AA494" s="148">
        <f>Z494*K494</f>
        <v>0</v>
      </c>
      <c r="AR494" s="20" t="s">
        <v>154</v>
      </c>
      <c r="AT494" s="20" t="s">
        <v>151</v>
      </c>
      <c r="AU494" s="20" t="s">
        <v>95</v>
      </c>
      <c r="AY494" s="20" t="s">
        <v>130</v>
      </c>
      <c r="BE494" s="149">
        <f>IF(U494="základní",N494,0)</f>
        <v>0</v>
      </c>
      <c r="BF494" s="149">
        <f>IF(U494="snížená",N494,0)</f>
        <v>0</v>
      </c>
      <c r="BG494" s="149">
        <f>IF(U494="zákl. přenesená",N494,0)</f>
        <v>0</v>
      </c>
      <c r="BH494" s="149">
        <f>IF(U494="sníž. přenesená",N494,0)</f>
        <v>0</v>
      </c>
      <c r="BI494" s="149">
        <f>IF(U494="nulová",N494,0)</f>
        <v>0</v>
      </c>
      <c r="BJ494" s="20" t="s">
        <v>80</v>
      </c>
      <c r="BK494" s="149">
        <f>ROUND(L494*K494,2)</f>
        <v>0</v>
      </c>
      <c r="BL494" s="20" t="s">
        <v>135</v>
      </c>
      <c r="BM494" s="20" t="s">
        <v>476</v>
      </c>
    </row>
    <row r="495" spans="2:65" s="1" customFormat="1" ht="31.5" customHeight="1">
      <c r="B495" s="140"/>
      <c r="C495" s="166" t="s">
        <v>467</v>
      </c>
      <c r="D495" s="166" t="s">
        <v>151</v>
      </c>
      <c r="E495" s="167" t="s">
        <v>1010</v>
      </c>
      <c r="F495" s="281" t="s">
        <v>1011</v>
      </c>
      <c r="G495" s="281"/>
      <c r="H495" s="281"/>
      <c r="I495" s="281"/>
      <c r="J495" s="168" t="s">
        <v>181</v>
      </c>
      <c r="K495" s="169">
        <v>1</v>
      </c>
      <c r="L495" s="285">
        <v>0</v>
      </c>
      <c r="M495" s="285"/>
      <c r="N495" s="282">
        <f>ROUND(L495*K495,2)</f>
        <v>0</v>
      </c>
      <c r="O495" s="280"/>
      <c r="P495" s="280"/>
      <c r="Q495" s="280"/>
      <c r="R495" s="145"/>
      <c r="T495" s="146" t="s">
        <v>5</v>
      </c>
      <c r="U495" s="43" t="s">
        <v>39</v>
      </c>
      <c r="V495" s="147">
        <v>0</v>
      </c>
      <c r="W495" s="147">
        <f>V495*K495</f>
        <v>0</v>
      </c>
      <c r="X495" s="147">
        <v>0</v>
      </c>
      <c r="Y495" s="147">
        <f>X495*K495</f>
        <v>0</v>
      </c>
      <c r="Z495" s="147">
        <v>0</v>
      </c>
      <c r="AA495" s="148">
        <f>Z495*K495</f>
        <v>0</v>
      </c>
      <c r="AR495" s="20" t="s">
        <v>154</v>
      </c>
      <c r="AT495" s="20" t="s">
        <v>151</v>
      </c>
      <c r="AU495" s="20" t="s">
        <v>95</v>
      </c>
      <c r="AY495" s="20" t="s">
        <v>130</v>
      </c>
      <c r="BE495" s="149">
        <f>IF(U495="základní",N495,0)</f>
        <v>0</v>
      </c>
      <c r="BF495" s="149">
        <f>IF(U495="snížená",N495,0)</f>
        <v>0</v>
      </c>
      <c r="BG495" s="149">
        <f>IF(U495="zákl. přenesená",N495,0)</f>
        <v>0</v>
      </c>
      <c r="BH495" s="149">
        <f>IF(U495="sníž. přenesená",N495,0)</f>
        <v>0</v>
      </c>
      <c r="BI495" s="149">
        <f>IF(U495="nulová",N495,0)</f>
        <v>0</v>
      </c>
      <c r="BJ495" s="20" t="s">
        <v>80</v>
      </c>
      <c r="BK495" s="149">
        <f>ROUND(L495*K495,2)</f>
        <v>0</v>
      </c>
      <c r="BL495" s="20" t="s">
        <v>135</v>
      </c>
      <c r="BM495" s="20" t="s">
        <v>1012</v>
      </c>
    </row>
    <row r="496" spans="2:65" s="1" customFormat="1" ht="31.5" customHeight="1">
      <c r="B496" s="140"/>
      <c r="C496" s="166" t="s">
        <v>451</v>
      </c>
      <c r="D496" s="166" t="s">
        <v>151</v>
      </c>
      <c r="E496" s="167" t="s">
        <v>1013</v>
      </c>
      <c r="F496" s="281" t="s">
        <v>1014</v>
      </c>
      <c r="G496" s="281"/>
      <c r="H496" s="281"/>
      <c r="I496" s="281"/>
      <c r="J496" s="168" t="s">
        <v>181</v>
      </c>
      <c r="K496" s="169">
        <v>16</v>
      </c>
      <c r="L496" s="285">
        <v>0</v>
      </c>
      <c r="M496" s="285"/>
      <c r="N496" s="282">
        <f>ROUND(L496*K496,2)</f>
        <v>0</v>
      </c>
      <c r="O496" s="280"/>
      <c r="P496" s="280"/>
      <c r="Q496" s="280"/>
      <c r="R496" s="145"/>
      <c r="T496" s="146" t="s">
        <v>5</v>
      </c>
      <c r="U496" s="43" t="s">
        <v>39</v>
      </c>
      <c r="V496" s="147">
        <v>0</v>
      </c>
      <c r="W496" s="147">
        <f>V496*K496</f>
        <v>0</v>
      </c>
      <c r="X496" s="147">
        <v>0</v>
      </c>
      <c r="Y496" s="147">
        <f>X496*K496</f>
        <v>0</v>
      </c>
      <c r="Z496" s="147">
        <v>0</v>
      </c>
      <c r="AA496" s="148">
        <f>Z496*K496</f>
        <v>0</v>
      </c>
      <c r="AR496" s="20" t="s">
        <v>154</v>
      </c>
      <c r="AT496" s="20" t="s">
        <v>151</v>
      </c>
      <c r="AU496" s="20" t="s">
        <v>95</v>
      </c>
      <c r="AY496" s="20" t="s">
        <v>130</v>
      </c>
      <c r="BE496" s="149">
        <f>IF(U496="základní",N496,0)</f>
        <v>0</v>
      </c>
      <c r="BF496" s="149">
        <f>IF(U496="snížená",N496,0)</f>
        <v>0</v>
      </c>
      <c r="BG496" s="149">
        <f>IF(U496="zákl. přenesená",N496,0)</f>
        <v>0</v>
      </c>
      <c r="BH496" s="149">
        <f>IF(U496="sníž. přenesená",N496,0)</f>
        <v>0</v>
      </c>
      <c r="BI496" s="149">
        <f>IF(U496="nulová",N496,0)</f>
        <v>0</v>
      </c>
      <c r="BJ496" s="20" t="s">
        <v>80</v>
      </c>
      <c r="BK496" s="149">
        <f>ROUND(L496*K496,2)</f>
        <v>0</v>
      </c>
      <c r="BL496" s="20" t="s">
        <v>135</v>
      </c>
      <c r="BM496" s="20" t="s">
        <v>1015</v>
      </c>
    </row>
    <row r="497" spans="2:65" s="1" customFormat="1" ht="31.5" customHeight="1">
      <c r="B497" s="140"/>
      <c r="C497" s="166" t="s">
        <v>315</v>
      </c>
      <c r="D497" s="166" t="s">
        <v>151</v>
      </c>
      <c r="E497" s="167" t="s">
        <v>1016</v>
      </c>
      <c r="F497" s="281" t="s">
        <v>1017</v>
      </c>
      <c r="G497" s="281"/>
      <c r="H497" s="281"/>
      <c r="I497" s="281"/>
      <c r="J497" s="168" t="s">
        <v>181</v>
      </c>
      <c r="K497" s="169">
        <v>16</v>
      </c>
      <c r="L497" s="285">
        <v>0</v>
      </c>
      <c r="M497" s="285"/>
      <c r="N497" s="282">
        <f>ROUND(L497*K497,2)</f>
        <v>0</v>
      </c>
      <c r="O497" s="280"/>
      <c r="P497" s="280"/>
      <c r="Q497" s="280"/>
      <c r="R497" s="145"/>
      <c r="T497" s="146" t="s">
        <v>5</v>
      </c>
      <c r="U497" s="43" t="s">
        <v>39</v>
      </c>
      <c r="V497" s="147">
        <v>0</v>
      </c>
      <c r="W497" s="147">
        <f>V497*K497</f>
        <v>0</v>
      </c>
      <c r="X497" s="147">
        <v>0</v>
      </c>
      <c r="Y497" s="147">
        <f>X497*K497</f>
        <v>0</v>
      </c>
      <c r="Z497" s="147">
        <v>0</v>
      </c>
      <c r="AA497" s="148">
        <f>Z497*K497</f>
        <v>0</v>
      </c>
      <c r="AR497" s="20" t="s">
        <v>154</v>
      </c>
      <c r="AT497" s="20" t="s">
        <v>151</v>
      </c>
      <c r="AU497" s="20" t="s">
        <v>95</v>
      </c>
      <c r="AY497" s="20" t="s">
        <v>130</v>
      </c>
      <c r="BE497" s="149">
        <f>IF(U497="základní",N497,0)</f>
        <v>0</v>
      </c>
      <c r="BF497" s="149">
        <f>IF(U497="snížená",N497,0)</f>
        <v>0</v>
      </c>
      <c r="BG497" s="149">
        <f>IF(U497="zákl. přenesená",N497,0)</f>
        <v>0</v>
      </c>
      <c r="BH497" s="149">
        <f>IF(U497="sníž. přenesená",N497,0)</f>
        <v>0</v>
      </c>
      <c r="BI497" s="149">
        <f>IF(U497="nulová",N497,0)</f>
        <v>0</v>
      </c>
      <c r="BJ497" s="20" t="s">
        <v>80</v>
      </c>
      <c r="BK497" s="149">
        <f>ROUND(L497*K497,2)</f>
        <v>0</v>
      </c>
      <c r="BL497" s="20" t="s">
        <v>135</v>
      </c>
      <c r="BM497" s="20" t="s">
        <v>1018</v>
      </c>
    </row>
    <row r="498" spans="2:65" s="1" customFormat="1" ht="31.5" customHeight="1">
      <c r="B498" s="140"/>
      <c r="C498" s="141" t="s">
        <v>447</v>
      </c>
      <c r="D498" s="141" t="s">
        <v>131</v>
      </c>
      <c r="E498" s="142" t="s">
        <v>1019</v>
      </c>
      <c r="F498" s="260" t="s">
        <v>1020</v>
      </c>
      <c r="G498" s="260"/>
      <c r="H498" s="260"/>
      <c r="I498" s="260"/>
      <c r="J498" s="143" t="s">
        <v>181</v>
      </c>
      <c r="K498" s="144">
        <v>18</v>
      </c>
      <c r="L498" s="261">
        <v>0</v>
      </c>
      <c r="M498" s="261"/>
      <c r="N498" s="280">
        <f>ROUND(L498*K498,2)</f>
        <v>0</v>
      </c>
      <c r="O498" s="280"/>
      <c r="P498" s="280"/>
      <c r="Q498" s="280"/>
      <c r="R498" s="145"/>
      <c r="T498" s="146" t="s">
        <v>5</v>
      </c>
      <c r="U498" s="43" t="s">
        <v>39</v>
      </c>
      <c r="V498" s="147">
        <v>0</v>
      </c>
      <c r="W498" s="147">
        <f>V498*K498</f>
        <v>0</v>
      </c>
      <c r="X498" s="147">
        <v>0</v>
      </c>
      <c r="Y498" s="147">
        <f>X498*K498</f>
        <v>0</v>
      </c>
      <c r="Z498" s="147">
        <v>0</v>
      </c>
      <c r="AA498" s="148">
        <f>Z498*K498</f>
        <v>0</v>
      </c>
      <c r="AR498" s="20" t="s">
        <v>135</v>
      </c>
      <c r="AT498" s="20" t="s">
        <v>131</v>
      </c>
      <c r="AU498" s="20" t="s">
        <v>95</v>
      </c>
      <c r="AY498" s="20" t="s">
        <v>130</v>
      </c>
      <c r="BE498" s="149">
        <f>IF(U498="základní",N498,0)</f>
        <v>0</v>
      </c>
      <c r="BF498" s="149">
        <f>IF(U498="snížená",N498,0)</f>
        <v>0</v>
      </c>
      <c r="BG498" s="149">
        <f>IF(U498="zákl. přenesená",N498,0)</f>
        <v>0</v>
      </c>
      <c r="BH498" s="149">
        <f>IF(U498="sníž. přenesená",N498,0)</f>
        <v>0</v>
      </c>
      <c r="BI498" s="149">
        <f>IF(U498="nulová",N498,0)</f>
        <v>0</v>
      </c>
      <c r="BJ498" s="20" t="s">
        <v>80</v>
      </c>
      <c r="BK498" s="149">
        <f>ROUND(L498*K498,2)</f>
        <v>0</v>
      </c>
      <c r="BL498" s="20" t="s">
        <v>135</v>
      </c>
      <c r="BM498" s="20" t="s">
        <v>970</v>
      </c>
    </row>
    <row r="499" spans="2:65" s="10" customFormat="1" ht="22.5" customHeight="1">
      <c r="B499" s="150"/>
      <c r="C499" s="151"/>
      <c r="D499" s="151"/>
      <c r="E499" s="152" t="s">
        <v>5</v>
      </c>
      <c r="F499" s="263" t="s">
        <v>1021</v>
      </c>
      <c r="G499" s="264"/>
      <c r="H499" s="264"/>
      <c r="I499" s="264"/>
      <c r="J499" s="151"/>
      <c r="K499" s="153">
        <v>18</v>
      </c>
      <c r="L499" s="151"/>
      <c r="M499" s="151"/>
      <c r="N499" s="151"/>
      <c r="O499" s="151"/>
      <c r="P499" s="151"/>
      <c r="Q499" s="151"/>
      <c r="R499" s="154"/>
      <c r="T499" s="155"/>
      <c r="U499" s="151"/>
      <c r="V499" s="151"/>
      <c r="W499" s="151"/>
      <c r="X499" s="151"/>
      <c r="Y499" s="151"/>
      <c r="Z499" s="151"/>
      <c r="AA499" s="156"/>
      <c r="AT499" s="157" t="s">
        <v>137</v>
      </c>
      <c r="AU499" s="157" t="s">
        <v>95</v>
      </c>
      <c r="AV499" s="10" t="s">
        <v>95</v>
      </c>
      <c r="AW499" s="10" t="s">
        <v>32</v>
      </c>
      <c r="AX499" s="10" t="s">
        <v>74</v>
      </c>
      <c r="AY499" s="157" t="s">
        <v>130</v>
      </c>
    </row>
    <row r="500" spans="2:65" s="11" customFormat="1" ht="22.5" customHeight="1">
      <c r="B500" s="158"/>
      <c r="C500" s="159"/>
      <c r="D500" s="159"/>
      <c r="E500" s="160" t="s">
        <v>5</v>
      </c>
      <c r="F500" s="291" t="s">
        <v>141</v>
      </c>
      <c r="G500" s="275"/>
      <c r="H500" s="275"/>
      <c r="I500" s="275"/>
      <c r="J500" s="159"/>
      <c r="K500" s="161">
        <v>18</v>
      </c>
      <c r="L500" s="159"/>
      <c r="M500" s="159"/>
      <c r="N500" s="159"/>
      <c r="O500" s="159"/>
      <c r="P500" s="159"/>
      <c r="Q500" s="159"/>
      <c r="R500" s="162"/>
      <c r="T500" s="163"/>
      <c r="U500" s="159"/>
      <c r="V500" s="159"/>
      <c r="W500" s="159"/>
      <c r="X500" s="159"/>
      <c r="Y500" s="159"/>
      <c r="Z500" s="159"/>
      <c r="AA500" s="164"/>
      <c r="AT500" s="165" t="s">
        <v>137</v>
      </c>
      <c r="AU500" s="165" t="s">
        <v>95</v>
      </c>
      <c r="AV500" s="11" t="s">
        <v>135</v>
      </c>
      <c r="AW500" s="11" t="s">
        <v>32</v>
      </c>
      <c r="AX500" s="11" t="s">
        <v>80</v>
      </c>
      <c r="AY500" s="165" t="s">
        <v>130</v>
      </c>
    </row>
    <row r="501" spans="2:65" s="1" customFormat="1" ht="22.5" customHeight="1">
      <c r="B501" s="140"/>
      <c r="C501" s="166" t="s">
        <v>322</v>
      </c>
      <c r="D501" s="166" t="s">
        <v>151</v>
      </c>
      <c r="E501" s="167" t="s">
        <v>1022</v>
      </c>
      <c r="F501" s="281" t="s">
        <v>1023</v>
      </c>
      <c r="G501" s="281"/>
      <c r="H501" s="281"/>
      <c r="I501" s="281"/>
      <c r="J501" s="168" t="s">
        <v>181</v>
      </c>
      <c r="K501" s="169">
        <v>17</v>
      </c>
      <c r="L501" s="285">
        <v>0</v>
      </c>
      <c r="M501" s="285"/>
      <c r="N501" s="282">
        <f>ROUND(L501*K501,2)</f>
        <v>0</v>
      </c>
      <c r="O501" s="280"/>
      <c r="P501" s="280"/>
      <c r="Q501" s="280"/>
      <c r="R501" s="145"/>
      <c r="T501" s="146" t="s">
        <v>5</v>
      </c>
      <c r="U501" s="43" t="s">
        <v>39</v>
      </c>
      <c r="V501" s="147">
        <v>0</v>
      </c>
      <c r="W501" s="147">
        <f>V501*K501</f>
        <v>0</v>
      </c>
      <c r="X501" s="147">
        <v>0</v>
      </c>
      <c r="Y501" s="147">
        <f>X501*K501</f>
        <v>0</v>
      </c>
      <c r="Z501" s="147">
        <v>0</v>
      </c>
      <c r="AA501" s="148">
        <f>Z501*K501</f>
        <v>0</v>
      </c>
      <c r="AR501" s="20" t="s">
        <v>154</v>
      </c>
      <c r="AT501" s="20" t="s">
        <v>151</v>
      </c>
      <c r="AU501" s="20" t="s">
        <v>95</v>
      </c>
      <c r="AY501" s="20" t="s">
        <v>130</v>
      </c>
      <c r="BE501" s="149">
        <f>IF(U501="základní",N501,0)</f>
        <v>0</v>
      </c>
      <c r="BF501" s="149">
        <f>IF(U501="snížená",N501,0)</f>
        <v>0</v>
      </c>
      <c r="BG501" s="149">
        <f>IF(U501="zákl. přenesená",N501,0)</f>
        <v>0</v>
      </c>
      <c r="BH501" s="149">
        <f>IF(U501="sníž. přenesená",N501,0)</f>
        <v>0</v>
      </c>
      <c r="BI501" s="149">
        <f>IF(U501="nulová",N501,0)</f>
        <v>0</v>
      </c>
      <c r="BJ501" s="20" t="s">
        <v>80</v>
      </c>
      <c r="BK501" s="149">
        <f>ROUND(L501*K501,2)</f>
        <v>0</v>
      </c>
      <c r="BL501" s="20" t="s">
        <v>135</v>
      </c>
      <c r="BM501" s="20" t="s">
        <v>1024</v>
      </c>
    </row>
    <row r="502" spans="2:65" s="1" customFormat="1" ht="31.5" customHeight="1">
      <c r="B502" s="140"/>
      <c r="C502" s="166" t="s">
        <v>470</v>
      </c>
      <c r="D502" s="166" t="s">
        <v>151</v>
      </c>
      <c r="E502" s="167" t="s">
        <v>1025</v>
      </c>
      <c r="F502" s="281" t="s">
        <v>1026</v>
      </c>
      <c r="G502" s="281"/>
      <c r="H502" s="281"/>
      <c r="I502" s="281"/>
      <c r="J502" s="168" t="s">
        <v>181</v>
      </c>
      <c r="K502" s="169">
        <v>1</v>
      </c>
      <c r="L502" s="285">
        <v>0</v>
      </c>
      <c r="M502" s="285"/>
      <c r="N502" s="282">
        <f>ROUND(L502*K502,2)</f>
        <v>0</v>
      </c>
      <c r="O502" s="280"/>
      <c r="P502" s="280"/>
      <c r="Q502" s="280"/>
      <c r="R502" s="145"/>
      <c r="T502" s="146" t="s">
        <v>5</v>
      </c>
      <c r="U502" s="43" t="s">
        <v>39</v>
      </c>
      <c r="V502" s="147">
        <v>0</v>
      </c>
      <c r="W502" s="147">
        <f>V502*K502</f>
        <v>0</v>
      </c>
      <c r="X502" s="147">
        <v>0</v>
      </c>
      <c r="Y502" s="147">
        <f>X502*K502</f>
        <v>0</v>
      </c>
      <c r="Z502" s="147">
        <v>0</v>
      </c>
      <c r="AA502" s="148">
        <f>Z502*K502</f>
        <v>0</v>
      </c>
      <c r="AR502" s="20" t="s">
        <v>154</v>
      </c>
      <c r="AT502" s="20" t="s">
        <v>151</v>
      </c>
      <c r="AU502" s="20" t="s">
        <v>95</v>
      </c>
      <c r="AY502" s="20" t="s">
        <v>130</v>
      </c>
      <c r="BE502" s="149">
        <f>IF(U502="základní",N502,0)</f>
        <v>0</v>
      </c>
      <c r="BF502" s="149">
        <f>IF(U502="snížená",N502,0)</f>
        <v>0</v>
      </c>
      <c r="BG502" s="149">
        <f>IF(U502="zákl. přenesená",N502,0)</f>
        <v>0</v>
      </c>
      <c r="BH502" s="149">
        <f>IF(U502="sníž. přenesená",N502,0)</f>
        <v>0</v>
      </c>
      <c r="BI502" s="149">
        <f>IF(U502="nulová",N502,0)</f>
        <v>0</v>
      </c>
      <c r="BJ502" s="20" t="s">
        <v>80</v>
      </c>
      <c r="BK502" s="149">
        <f>ROUND(L502*K502,2)</f>
        <v>0</v>
      </c>
      <c r="BL502" s="20" t="s">
        <v>135</v>
      </c>
      <c r="BM502" s="20" t="s">
        <v>725</v>
      </c>
    </row>
    <row r="503" spans="2:65" s="1" customFormat="1" ht="31.5" customHeight="1">
      <c r="B503" s="140"/>
      <c r="C503" s="141" t="s">
        <v>1027</v>
      </c>
      <c r="D503" s="141" t="s">
        <v>131</v>
      </c>
      <c r="E503" s="142" t="s">
        <v>1028</v>
      </c>
      <c r="F503" s="260" t="s">
        <v>1029</v>
      </c>
      <c r="G503" s="260"/>
      <c r="H503" s="260"/>
      <c r="I503" s="260"/>
      <c r="J503" s="143" t="s">
        <v>181</v>
      </c>
      <c r="K503" s="144">
        <v>18</v>
      </c>
      <c r="L503" s="261">
        <v>0</v>
      </c>
      <c r="M503" s="261"/>
      <c r="N503" s="280">
        <f>ROUND(L503*K503,2)</f>
        <v>0</v>
      </c>
      <c r="O503" s="280"/>
      <c r="P503" s="280"/>
      <c r="Q503" s="280"/>
      <c r="R503" s="145"/>
      <c r="T503" s="146" t="s">
        <v>5</v>
      </c>
      <c r="U503" s="43" t="s">
        <v>39</v>
      </c>
      <c r="V503" s="147">
        <v>0</v>
      </c>
      <c r="W503" s="147">
        <f>V503*K503</f>
        <v>0</v>
      </c>
      <c r="X503" s="147">
        <v>0</v>
      </c>
      <c r="Y503" s="147">
        <f>X503*K503</f>
        <v>0</v>
      </c>
      <c r="Z503" s="147">
        <v>0</v>
      </c>
      <c r="AA503" s="148">
        <f>Z503*K503</f>
        <v>0</v>
      </c>
      <c r="AR503" s="20" t="s">
        <v>135</v>
      </c>
      <c r="AT503" s="20" t="s">
        <v>131</v>
      </c>
      <c r="AU503" s="20" t="s">
        <v>95</v>
      </c>
      <c r="AY503" s="20" t="s">
        <v>130</v>
      </c>
      <c r="BE503" s="149">
        <f>IF(U503="základní",N503,0)</f>
        <v>0</v>
      </c>
      <c r="BF503" s="149">
        <f>IF(U503="snížená",N503,0)</f>
        <v>0</v>
      </c>
      <c r="BG503" s="149">
        <f>IF(U503="zákl. přenesená",N503,0)</f>
        <v>0</v>
      </c>
      <c r="BH503" s="149">
        <f>IF(U503="sníž. přenesená",N503,0)</f>
        <v>0</v>
      </c>
      <c r="BI503" s="149">
        <f>IF(U503="nulová",N503,0)</f>
        <v>0</v>
      </c>
      <c r="BJ503" s="20" t="s">
        <v>80</v>
      </c>
      <c r="BK503" s="149">
        <f>ROUND(L503*K503,2)</f>
        <v>0</v>
      </c>
      <c r="BL503" s="20" t="s">
        <v>135</v>
      </c>
      <c r="BM503" s="20" t="s">
        <v>1030</v>
      </c>
    </row>
    <row r="504" spans="2:65" s="10" customFormat="1" ht="22.5" customHeight="1">
      <c r="B504" s="150"/>
      <c r="C504" s="151"/>
      <c r="D504" s="151"/>
      <c r="E504" s="152" t="s">
        <v>5</v>
      </c>
      <c r="F504" s="263" t="s">
        <v>1021</v>
      </c>
      <c r="G504" s="264"/>
      <c r="H504" s="264"/>
      <c r="I504" s="264"/>
      <c r="J504" s="151"/>
      <c r="K504" s="153">
        <v>18</v>
      </c>
      <c r="L504" s="151"/>
      <c r="M504" s="151"/>
      <c r="N504" s="151"/>
      <c r="O504" s="151"/>
      <c r="P504" s="151"/>
      <c r="Q504" s="151"/>
      <c r="R504" s="154"/>
      <c r="T504" s="155"/>
      <c r="U504" s="151"/>
      <c r="V504" s="151"/>
      <c r="W504" s="151"/>
      <c r="X504" s="151"/>
      <c r="Y504" s="151"/>
      <c r="Z504" s="151"/>
      <c r="AA504" s="156"/>
      <c r="AT504" s="157" t="s">
        <v>137</v>
      </c>
      <c r="AU504" s="157" t="s">
        <v>95</v>
      </c>
      <c r="AV504" s="10" t="s">
        <v>95</v>
      </c>
      <c r="AW504" s="10" t="s">
        <v>32</v>
      </c>
      <c r="AX504" s="10" t="s">
        <v>74</v>
      </c>
      <c r="AY504" s="157" t="s">
        <v>130</v>
      </c>
    </row>
    <row r="505" spans="2:65" s="11" customFormat="1" ht="22.5" customHeight="1">
      <c r="B505" s="158"/>
      <c r="C505" s="159"/>
      <c r="D505" s="159"/>
      <c r="E505" s="160" t="s">
        <v>5</v>
      </c>
      <c r="F505" s="291" t="s">
        <v>141</v>
      </c>
      <c r="G505" s="275"/>
      <c r="H505" s="275"/>
      <c r="I505" s="275"/>
      <c r="J505" s="159"/>
      <c r="K505" s="161">
        <v>18</v>
      </c>
      <c r="L505" s="159"/>
      <c r="M505" s="159"/>
      <c r="N505" s="159"/>
      <c r="O505" s="159"/>
      <c r="P505" s="159"/>
      <c r="Q505" s="159"/>
      <c r="R505" s="162"/>
      <c r="T505" s="163"/>
      <c r="U505" s="159"/>
      <c r="V505" s="159"/>
      <c r="W505" s="159"/>
      <c r="X505" s="159"/>
      <c r="Y505" s="159"/>
      <c r="Z505" s="159"/>
      <c r="AA505" s="164"/>
      <c r="AT505" s="165" t="s">
        <v>137</v>
      </c>
      <c r="AU505" s="165" t="s">
        <v>95</v>
      </c>
      <c r="AV505" s="11" t="s">
        <v>135</v>
      </c>
      <c r="AW505" s="11" t="s">
        <v>32</v>
      </c>
      <c r="AX505" s="11" t="s">
        <v>80</v>
      </c>
      <c r="AY505" s="165" t="s">
        <v>130</v>
      </c>
    </row>
    <row r="506" spans="2:65" s="1" customFormat="1" ht="31.5" customHeight="1">
      <c r="B506" s="140"/>
      <c r="C506" s="141" t="s">
        <v>1031</v>
      </c>
      <c r="D506" s="141" t="s">
        <v>131</v>
      </c>
      <c r="E506" s="142" t="s">
        <v>1032</v>
      </c>
      <c r="F506" s="260" t="s">
        <v>1033</v>
      </c>
      <c r="G506" s="260"/>
      <c r="H506" s="260"/>
      <c r="I506" s="260"/>
      <c r="J506" s="143" t="s">
        <v>181</v>
      </c>
      <c r="K506" s="144">
        <v>16</v>
      </c>
      <c r="L506" s="261">
        <v>0</v>
      </c>
      <c r="M506" s="261"/>
      <c r="N506" s="280">
        <f>ROUND(L506*K506,2)</f>
        <v>0</v>
      </c>
      <c r="O506" s="280"/>
      <c r="P506" s="280"/>
      <c r="Q506" s="280"/>
      <c r="R506" s="145"/>
      <c r="T506" s="146" t="s">
        <v>5</v>
      </c>
      <c r="U506" s="43" t="s">
        <v>39</v>
      </c>
      <c r="V506" s="147">
        <v>0</v>
      </c>
      <c r="W506" s="147">
        <f>V506*K506</f>
        <v>0</v>
      </c>
      <c r="X506" s="147">
        <v>0</v>
      </c>
      <c r="Y506" s="147">
        <f>X506*K506</f>
        <v>0</v>
      </c>
      <c r="Z506" s="147">
        <v>0</v>
      </c>
      <c r="AA506" s="148">
        <f>Z506*K506</f>
        <v>0</v>
      </c>
      <c r="AR506" s="20" t="s">
        <v>135</v>
      </c>
      <c r="AT506" s="20" t="s">
        <v>131</v>
      </c>
      <c r="AU506" s="20" t="s">
        <v>95</v>
      </c>
      <c r="AY506" s="20" t="s">
        <v>130</v>
      </c>
      <c r="BE506" s="149">
        <f>IF(U506="základní",N506,0)</f>
        <v>0</v>
      </c>
      <c r="BF506" s="149">
        <f>IF(U506="snížená",N506,0)</f>
        <v>0</v>
      </c>
      <c r="BG506" s="149">
        <f>IF(U506="zákl. přenesená",N506,0)</f>
        <v>0</v>
      </c>
      <c r="BH506" s="149">
        <f>IF(U506="sníž. přenesená",N506,0)</f>
        <v>0</v>
      </c>
      <c r="BI506" s="149">
        <f>IF(U506="nulová",N506,0)</f>
        <v>0</v>
      </c>
      <c r="BJ506" s="20" t="s">
        <v>80</v>
      </c>
      <c r="BK506" s="149">
        <f>ROUND(L506*K506,2)</f>
        <v>0</v>
      </c>
      <c r="BL506" s="20" t="s">
        <v>135</v>
      </c>
      <c r="BM506" s="20" t="s">
        <v>652</v>
      </c>
    </row>
    <row r="507" spans="2:65" s="10" customFormat="1" ht="22.5" customHeight="1">
      <c r="B507" s="150"/>
      <c r="C507" s="151"/>
      <c r="D507" s="151"/>
      <c r="E507" s="152" t="s">
        <v>5</v>
      </c>
      <c r="F507" s="263" t="s">
        <v>935</v>
      </c>
      <c r="G507" s="264"/>
      <c r="H507" s="264"/>
      <c r="I507" s="264"/>
      <c r="J507" s="151"/>
      <c r="K507" s="153">
        <v>16</v>
      </c>
      <c r="L507" s="151"/>
      <c r="M507" s="151"/>
      <c r="N507" s="151"/>
      <c r="O507" s="151"/>
      <c r="P507" s="151"/>
      <c r="Q507" s="151"/>
      <c r="R507" s="154"/>
      <c r="T507" s="155"/>
      <c r="U507" s="151"/>
      <c r="V507" s="151"/>
      <c r="W507" s="151"/>
      <c r="X507" s="151"/>
      <c r="Y507" s="151"/>
      <c r="Z507" s="151"/>
      <c r="AA507" s="156"/>
      <c r="AT507" s="157" t="s">
        <v>137</v>
      </c>
      <c r="AU507" s="157" t="s">
        <v>95</v>
      </c>
      <c r="AV507" s="10" t="s">
        <v>95</v>
      </c>
      <c r="AW507" s="10" t="s">
        <v>32</v>
      </c>
      <c r="AX507" s="10" t="s">
        <v>74</v>
      </c>
      <c r="AY507" s="157" t="s">
        <v>130</v>
      </c>
    </row>
    <row r="508" spans="2:65" s="11" customFormat="1" ht="22.5" customHeight="1">
      <c r="B508" s="158"/>
      <c r="C508" s="159"/>
      <c r="D508" s="159"/>
      <c r="E508" s="160" t="s">
        <v>5</v>
      </c>
      <c r="F508" s="291" t="s">
        <v>141</v>
      </c>
      <c r="G508" s="275"/>
      <c r="H508" s="275"/>
      <c r="I508" s="275"/>
      <c r="J508" s="159"/>
      <c r="K508" s="161">
        <v>16</v>
      </c>
      <c r="L508" s="159"/>
      <c r="M508" s="159"/>
      <c r="N508" s="159"/>
      <c r="O508" s="159"/>
      <c r="P508" s="159"/>
      <c r="Q508" s="159"/>
      <c r="R508" s="162"/>
      <c r="T508" s="163"/>
      <c r="U508" s="159"/>
      <c r="V508" s="159"/>
      <c r="W508" s="159"/>
      <c r="X508" s="159"/>
      <c r="Y508" s="159"/>
      <c r="Z508" s="159"/>
      <c r="AA508" s="164"/>
      <c r="AT508" s="165" t="s">
        <v>137</v>
      </c>
      <c r="AU508" s="165" t="s">
        <v>95</v>
      </c>
      <c r="AV508" s="11" t="s">
        <v>135</v>
      </c>
      <c r="AW508" s="11" t="s">
        <v>32</v>
      </c>
      <c r="AX508" s="11" t="s">
        <v>80</v>
      </c>
      <c r="AY508" s="165" t="s">
        <v>130</v>
      </c>
    </row>
    <row r="509" spans="2:65" s="1" customFormat="1" ht="31.5" customHeight="1">
      <c r="B509" s="140"/>
      <c r="C509" s="141" t="s">
        <v>1018</v>
      </c>
      <c r="D509" s="141" t="s">
        <v>131</v>
      </c>
      <c r="E509" s="142" t="s">
        <v>1034</v>
      </c>
      <c r="F509" s="260" t="s">
        <v>1035</v>
      </c>
      <c r="G509" s="260"/>
      <c r="H509" s="260"/>
      <c r="I509" s="260"/>
      <c r="J509" s="143" t="s">
        <v>181</v>
      </c>
      <c r="K509" s="144">
        <v>18</v>
      </c>
      <c r="L509" s="261">
        <v>0</v>
      </c>
      <c r="M509" s="261"/>
      <c r="N509" s="280">
        <f>ROUND(L509*K509,2)</f>
        <v>0</v>
      </c>
      <c r="O509" s="280"/>
      <c r="P509" s="280"/>
      <c r="Q509" s="280"/>
      <c r="R509" s="145"/>
      <c r="T509" s="146" t="s">
        <v>5</v>
      </c>
      <c r="U509" s="43" t="s">
        <v>39</v>
      </c>
      <c r="V509" s="147">
        <v>0</v>
      </c>
      <c r="W509" s="147">
        <f>V509*K509</f>
        <v>0</v>
      </c>
      <c r="X509" s="147">
        <v>0</v>
      </c>
      <c r="Y509" s="147">
        <f>X509*K509</f>
        <v>0</v>
      </c>
      <c r="Z509" s="147">
        <v>0</v>
      </c>
      <c r="AA509" s="148">
        <f>Z509*K509</f>
        <v>0</v>
      </c>
      <c r="AR509" s="20" t="s">
        <v>135</v>
      </c>
      <c r="AT509" s="20" t="s">
        <v>131</v>
      </c>
      <c r="AU509" s="20" t="s">
        <v>95</v>
      </c>
      <c r="AY509" s="20" t="s">
        <v>130</v>
      </c>
      <c r="BE509" s="149">
        <f>IF(U509="základní",N509,0)</f>
        <v>0</v>
      </c>
      <c r="BF509" s="149">
        <f>IF(U509="snížená",N509,0)</f>
        <v>0</v>
      </c>
      <c r="BG509" s="149">
        <f>IF(U509="zákl. přenesená",N509,0)</f>
        <v>0</v>
      </c>
      <c r="BH509" s="149">
        <f>IF(U509="sníž. přenesená",N509,0)</f>
        <v>0</v>
      </c>
      <c r="BI509" s="149">
        <f>IF(U509="nulová",N509,0)</f>
        <v>0</v>
      </c>
      <c r="BJ509" s="20" t="s">
        <v>80</v>
      </c>
      <c r="BK509" s="149">
        <f>ROUND(L509*K509,2)</f>
        <v>0</v>
      </c>
      <c r="BL509" s="20" t="s">
        <v>135</v>
      </c>
      <c r="BM509" s="20" t="s">
        <v>1036</v>
      </c>
    </row>
    <row r="510" spans="2:65" s="10" customFormat="1" ht="22.5" customHeight="1">
      <c r="B510" s="150"/>
      <c r="C510" s="151"/>
      <c r="D510" s="151"/>
      <c r="E510" s="152" t="s">
        <v>5</v>
      </c>
      <c r="F510" s="263" t="s">
        <v>1021</v>
      </c>
      <c r="G510" s="264"/>
      <c r="H510" s="264"/>
      <c r="I510" s="264"/>
      <c r="J510" s="151"/>
      <c r="K510" s="153">
        <v>18</v>
      </c>
      <c r="L510" s="151"/>
      <c r="M510" s="151"/>
      <c r="N510" s="151"/>
      <c r="O510" s="151"/>
      <c r="P510" s="151"/>
      <c r="Q510" s="151"/>
      <c r="R510" s="154"/>
      <c r="T510" s="155"/>
      <c r="U510" s="151"/>
      <c r="V510" s="151"/>
      <c r="W510" s="151"/>
      <c r="X510" s="151"/>
      <c r="Y510" s="151"/>
      <c r="Z510" s="151"/>
      <c r="AA510" s="156"/>
      <c r="AT510" s="157" t="s">
        <v>137</v>
      </c>
      <c r="AU510" s="157" t="s">
        <v>95</v>
      </c>
      <c r="AV510" s="10" t="s">
        <v>95</v>
      </c>
      <c r="AW510" s="10" t="s">
        <v>32</v>
      </c>
      <c r="AX510" s="10" t="s">
        <v>74</v>
      </c>
      <c r="AY510" s="157" t="s">
        <v>130</v>
      </c>
    </row>
    <row r="511" spans="2:65" s="11" customFormat="1" ht="22.5" customHeight="1">
      <c r="B511" s="158"/>
      <c r="C511" s="159"/>
      <c r="D511" s="159"/>
      <c r="E511" s="160" t="s">
        <v>5</v>
      </c>
      <c r="F511" s="291" t="s">
        <v>141</v>
      </c>
      <c r="G511" s="275"/>
      <c r="H511" s="275"/>
      <c r="I511" s="275"/>
      <c r="J511" s="159"/>
      <c r="K511" s="161">
        <v>18</v>
      </c>
      <c r="L511" s="159"/>
      <c r="M511" s="159"/>
      <c r="N511" s="159"/>
      <c r="O511" s="159"/>
      <c r="P511" s="159"/>
      <c r="Q511" s="159"/>
      <c r="R511" s="162"/>
      <c r="T511" s="163"/>
      <c r="U511" s="159"/>
      <c r="V511" s="159"/>
      <c r="W511" s="159"/>
      <c r="X511" s="159"/>
      <c r="Y511" s="159"/>
      <c r="Z511" s="159"/>
      <c r="AA511" s="164"/>
      <c r="AT511" s="165" t="s">
        <v>137</v>
      </c>
      <c r="AU511" s="165" t="s">
        <v>95</v>
      </c>
      <c r="AV511" s="11" t="s">
        <v>135</v>
      </c>
      <c r="AW511" s="11" t="s">
        <v>32</v>
      </c>
      <c r="AX511" s="11" t="s">
        <v>80</v>
      </c>
      <c r="AY511" s="165" t="s">
        <v>130</v>
      </c>
    </row>
    <row r="512" spans="2:65" s="1" customFormat="1" ht="31.5" customHeight="1">
      <c r="B512" s="140"/>
      <c r="C512" s="141" t="s">
        <v>1015</v>
      </c>
      <c r="D512" s="141" t="s">
        <v>131</v>
      </c>
      <c r="E512" s="142" t="s">
        <v>1037</v>
      </c>
      <c r="F512" s="260" t="s">
        <v>1038</v>
      </c>
      <c r="G512" s="260"/>
      <c r="H512" s="260"/>
      <c r="I512" s="260"/>
      <c r="J512" s="143" t="s">
        <v>181</v>
      </c>
      <c r="K512" s="144">
        <v>1</v>
      </c>
      <c r="L512" s="261">
        <v>0</v>
      </c>
      <c r="M512" s="261"/>
      <c r="N512" s="280">
        <f>ROUND(L512*K512,2)</f>
        <v>0</v>
      </c>
      <c r="O512" s="280"/>
      <c r="P512" s="280"/>
      <c r="Q512" s="280"/>
      <c r="R512" s="145"/>
      <c r="T512" s="146" t="s">
        <v>5</v>
      </c>
      <c r="U512" s="43" t="s">
        <v>39</v>
      </c>
      <c r="V512" s="147">
        <v>0</v>
      </c>
      <c r="W512" s="147">
        <f>V512*K512</f>
        <v>0</v>
      </c>
      <c r="X512" s="147">
        <v>0</v>
      </c>
      <c r="Y512" s="147">
        <f>X512*K512</f>
        <v>0</v>
      </c>
      <c r="Z512" s="147">
        <v>0</v>
      </c>
      <c r="AA512" s="148">
        <f>Z512*K512</f>
        <v>0</v>
      </c>
      <c r="AR512" s="20" t="s">
        <v>135</v>
      </c>
      <c r="AT512" s="20" t="s">
        <v>131</v>
      </c>
      <c r="AU512" s="20" t="s">
        <v>95</v>
      </c>
      <c r="AY512" s="20" t="s">
        <v>130</v>
      </c>
      <c r="BE512" s="149">
        <f>IF(U512="základní",N512,0)</f>
        <v>0</v>
      </c>
      <c r="BF512" s="149">
        <f>IF(U512="snížená",N512,0)</f>
        <v>0</v>
      </c>
      <c r="BG512" s="149">
        <f>IF(U512="zákl. přenesená",N512,0)</f>
        <v>0</v>
      </c>
      <c r="BH512" s="149">
        <f>IF(U512="sníž. přenesená",N512,0)</f>
        <v>0</v>
      </c>
      <c r="BI512" s="149">
        <f>IF(U512="nulová",N512,0)</f>
        <v>0</v>
      </c>
      <c r="BJ512" s="20" t="s">
        <v>80</v>
      </c>
      <c r="BK512" s="149">
        <f>ROUND(L512*K512,2)</f>
        <v>0</v>
      </c>
      <c r="BL512" s="20" t="s">
        <v>135</v>
      </c>
      <c r="BM512" s="20" t="s">
        <v>1039</v>
      </c>
    </row>
    <row r="513" spans="2:65" s="10" customFormat="1" ht="22.5" customHeight="1">
      <c r="B513" s="150"/>
      <c r="C513" s="151"/>
      <c r="D513" s="151"/>
      <c r="E513" s="152" t="s">
        <v>5</v>
      </c>
      <c r="F513" s="263" t="s">
        <v>1040</v>
      </c>
      <c r="G513" s="264"/>
      <c r="H513" s="264"/>
      <c r="I513" s="264"/>
      <c r="J513" s="151"/>
      <c r="K513" s="153">
        <v>1</v>
      </c>
      <c r="L513" s="151"/>
      <c r="M513" s="151"/>
      <c r="N513" s="151"/>
      <c r="O513" s="151"/>
      <c r="P513" s="151"/>
      <c r="Q513" s="151"/>
      <c r="R513" s="154"/>
      <c r="T513" s="155"/>
      <c r="U513" s="151"/>
      <c r="V513" s="151"/>
      <c r="W513" s="151"/>
      <c r="X513" s="151"/>
      <c r="Y513" s="151"/>
      <c r="Z513" s="151"/>
      <c r="AA513" s="156"/>
      <c r="AT513" s="157" t="s">
        <v>137</v>
      </c>
      <c r="AU513" s="157" t="s">
        <v>95</v>
      </c>
      <c r="AV513" s="10" t="s">
        <v>95</v>
      </c>
      <c r="AW513" s="10" t="s">
        <v>32</v>
      </c>
      <c r="AX513" s="10" t="s">
        <v>74</v>
      </c>
      <c r="AY513" s="157" t="s">
        <v>130</v>
      </c>
    </row>
    <row r="514" spans="2:65" s="11" customFormat="1" ht="22.5" customHeight="1">
      <c r="B514" s="158"/>
      <c r="C514" s="159"/>
      <c r="D514" s="159"/>
      <c r="E514" s="160" t="s">
        <v>5</v>
      </c>
      <c r="F514" s="291" t="s">
        <v>141</v>
      </c>
      <c r="G514" s="275"/>
      <c r="H514" s="275"/>
      <c r="I514" s="275"/>
      <c r="J514" s="159"/>
      <c r="K514" s="161">
        <v>1</v>
      </c>
      <c r="L514" s="159"/>
      <c r="M514" s="159"/>
      <c r="N514" s="159"/>
      <c r="O514" s="159"/>
      <c r="P514" s="159"/>
      <c r="Q514" s="159"/>
      <c r="R514" s="162"/>
      <c r="T514" s="163"/>
      <c r="U514" s="159"/>
      <c r="V514" s="159"/>
      <c r="W514" s="159"/>
      <c r="X514" s="159"/>
      <c r="Y514" s="159"/>
      <c r="Z514" s="159"/>
      <c r="AA514" s="164"/>
      <c r="AT514" s="165" t="s">
        <v>137</v>
      </c>
      <c r="AU514" s="165" t="s">
        <v>95</v>
      </c>
      <c r="AV514" s="11" t="s">
        <v>135</v>
      </c>
      <c r="AW514" s="11" t="s">
        <v>32</v>
      </c>
      <c r="AX514" s="11" t="s">
        <v>80</v>
      </c>
      <c r="AY514" s="165" t="s">
        <v>130</v>
      </c>
    </row>
    <row r="515" spans="2:65" s="1" customFormat="1" ht="31.5" customHeight="1">
      <c r="B515" s="140"/>
      <c r="C515" s="141" t="s">
        <v>1012</v>
      </c>
      <c r="D515" s="141" t="s">
        <v>131</v>
      </c>
      <c r="E515" s="142" t="s">
        <v>1041</v>
      </c>
      <c r="F515" s="260" t="s">
        <v>1042</v>
      </c>
      <c r="G515" s="260"/>
      <c r="H515" s="260"/>
      <c r="I515" s="260"/>
      <c r="J515" s="143" t="s">
        <v>181</v>
      </c>
      <c r="K515" s="144">
        <v>1</v>
      </c>
      <c r="L515" s="261">
        <v>0</v>
      </c>
      <c r="M515" s="261"/>
      <c r="N515" s="280">
        <f>ROUND(L515*K515,2)</f>
        <v>0</v>
      </c>
      <c r="O515" s="280"/>
      <c r="P515" s="280"/>
      <c r="Q515" s="280"/>
      <c r="R515" s="145"/>
      <c r="T515" s="146" t="s">
        <v>5</v>
      </c>
      <c r="U515" s="43" t="s">
        <v>39</v>
      </c>
      <c r="V515" s="147">
        <v>0</v>
      </c>
      <c r="W515" s="147">
        <f>V515*K515</f>
        <v>0</v>
      </c>
      <c r="X515" s="147">
        <v>0</v>
      </c>
      <c r="Y515" s="147">
        <f>X515*K515</f>
        <v>0</v>
      </c>
      <c r="Z515" s="147">
        <v>0</v>
      </c>
      <c r="AA515" s="148">
        <f>Z515*K515</f>
        <v>0</v>
      </c>
      <c r="AR515" s="20" t="s">
        <v>135</v>
      </c>
      <c r="AT515" s="20" t="s">
        <v>131</v>
      </c>
      <c r="AU515" s="20" t="s">
        <v>95</v>
      </c>
      <c r="AY515" s="20" t="s">
        <v>130</v>
      </c>
      <c r="BE515" s="149">
        <f>IF(U515="základní",N515,0)</f>
        <v>0</v>
      </c>
      <c r="BF515" s="149">
        <f>IF(U515="snížená",N515,0)</f>
        <v>0</v>
      </c>
      <c r="BG515" s="149">
        <f>IF(U515="zákl. přenesená",N515,0)</f>
        <v>0</v>
      </c>
      <c r="BH515" s="149">
        <f>IF(U515="sníž. přenesená",N515,0)</f>
        <v>0</v>
      </c>
      <c r="BI515" s="149">
        <f>IF(U515="nulová",N515,0)</f>
        <v>0</v>
      </c>
      <c r="BJ515" s="20" t="s">
        <v>80</v>
      </c>
      <c r="BK515" s="149">
        <f>ROUND(L515*K515,2)</f>
        <v>0</v>
      </c>
      <c r="BL515" s="20" t="s">
        <v>135</v>
      </c>
      <c r="BM515" s="20" t="s">
        <v>1043</v>
      </c>
    </row>
    <row r="516" spans="2:65" s="1" customFormat="1" ht="31.5" customHeight="1">
      <c r="B516" s="140"/>
      <c r="C516" s="141" t="s">
        <v>1044</v>
      </c>
      <c r="D516" s="141" t="s">
        <v>131</v>
      </c>
      <c r="E516" s="142" t="s">
        <v>1045</v>
      </c>
      <c r="F516" s="260" t="s">
        <v>1046</v>
      </c>
      <c r="G516" s="260"/>
      <c r="H516" s="260"/>
      <c r="I516" s="260"/>
      <c r="J516" s="143" t="s">
        <v>181</v>
      </c>
      <c r="K516" s="144">
        <v>1</v>
      </c>
      <c r="L516" s="261">
        <v>0</v>
      </c>
      <c r="M516" s="261"/>
      <c r="N516" s="280">
        <f>ROUND(L516*K516,2)</f>
        <v>0</v>
      </c>
      <c r="O516" s="280"/>
      <c r="P516" s="280"/>
      <c r="Q516" s="280"/>
      <c r="R516" s="145"/>
      <c r="T516" s="146" t="s">
        <v>5</v>
      </c>
      <c r="U516" s="43" t="s">
        <v>39</v>
      </c>
      <c r="V516" s="147">
        <v>0</v>
      </c>
      <c r="W516" s="147">
        <f>V516*K516</f>
        <v>0</v>
      </c>
      <c r="X516" s="147">
        <v>0</v>
      </c>
      <c r="Y516" s="147">
        <f>X516*K516</f>
        <v>0</v>
      </c>
      <c r="Z516" s="147">
        <v>0</v>
      </c>
      <c r="AA516" s="148">
        <f>Z516*K516</f>
        <v>0</v>
      </c>
      <c r="AR516" s="20" t="s">
        <v>135</v>
      </c>
      <c r="AT516" s="20" t="s">
        <v>131</v>
      </c>
      <c r="AU516" s="20" t="s">
        <v>95</v>
      </c>
      <c r="AY516" s="20" t="s">
        <v>130</v>
      </c>
      <c r="BE516" s="149">
        <f>IF(U516="základní",N516,0)</f>
        <v>0</v>
      </c>
      <c r="BF516" s="149">
        <f>IF(U516="snížená",N516,0)</f>
        <v>0</v>
      </c>
      <c r="BG516" s="149">
        <f>IF(U516="zákl. přenesená",N516,0)</f>
        <v>0</v>
      </c>
      <c r="BH516" s="149">
        <f>IF(U516="sníž. přenesená",N516,0)</f>
        <v>0</v>
      </c>
      <c r="BI516" s="149">
        <f>IF(U516="nulová",N516,0)</f>
        <v>0</v>
      </c>
      <c r="BJ516" s="20" t="s">
        <v>80</v>
      </c>
      <c r="BK516" s="149">
        <f>ROUND(L516*K516,2)</f>
        <v>0</v>
      </c>
      <c r="BL516" s="20" t="s">
        <v>135</v>
      </c>
      <c r="BM516" s="20" t="s">
        <v>1047</v>
      </c>
    </row>
    <row r="517" spans="2:65" s="10" customFormat="1" ht="22.5" customHeight="1">
      <c r="B517" s="150"/>
      <c r="C517" s="151"/>
      <c r="D517" s="151"/>
      <c r="E517" s="152" t="s">
        <v>5</v>
      </c>
      <c r="F517" s="263" t="s">
        <v>1040</v>
      </c>
      <c r="G517" s="264"/>
      <c r="H517" s="264"/>
      <c r="I517" s="264"/>
      <c r="J517" s="151"/>
      <c r="K517" s="153">
        <v>1</v>
      </c>
      <c r="L517" s="151"/>
      <c r="M517" s="151"/>
      <c r="N517" s="151"/>
      <c r="O517" s="151"/>
      <c r="P517" s="151"/>
      <c r="Q517" s="151"/>
      <c r="R517" s="154"/>
      <c r="T517" s="155"/>
      <c r="U517" s="151"/>
      <c r="V517" s="151"/>
      <c r="W517" s="151"/>
      <c r="X517" s="151"/>
      <c r="Y517" s="151"/>
      <c r="Z517" s="151"/>
      <c r="AA517" s="156"/>
      <c r="AT517" s="157" t="s">
        <v>137</v>
      </c>
      <c r="AU517" s="157" t="s">
        <v>95</v>
      </c>
      <c r="AV517" s="10" t="s">
        <v>95</v>
      </c>
      <c r="AW517" s="10" t="s">
        <v>32</v>
      </c>
      <c r="AX517" s="10" t="s">
        <v>74</v>
      </c>
      <c r="AY517" s="157" t="s">
        <v>130</v>
      </c>
    </row>
    <row r="518" spans="2:65" s="11" customFormat="1" ht="22.5" customHeight="1">
      <c r="B518" s="158"/>
      <c r="C518" s="159"/>
      <c r="D518" s="159"/>
      <c r="E518" s="160" t="s">
        <v>5</v>
      </c>
      <c r="F518" s="291" t="s">
        <v>141</v>
      </c>
      <c r="G518" s="275"/>
      <c r="H518" s="275"/>
      <c r="I518" s="275"/>
      <c r="J518" s="159"/>
      <c r="K518" s="161">
        <v>1</v>
      </c>
      <c r="L518" s="159"/>
      <c r="M518" s="159"/>
      <c r="N518" s="159"/>
      <c r="O518" s="159"/>
      <c r="P518" s="159"/>
      <c r="Q518" s="159"/>
      <c r="R518" s="162"/>
      <c r="T518" s="163"/>
      <c r="U518" s="159"/>
      <c r="V518" s="159"/>
      <c r="W518" s="159"/>
      <c r="X518" s="159"/>
      <c r="Y518" s="159"/>
      <c r="Z518" s="159"/>
      <c r="AA518" s="164"/>
      <c r="AT518" s="165" t="s">
        <v>137</v>
      </c>
      <c r="AU518" s="165" t="s">
        <v>95</v>
      </c>
      <c r="AV518" s="11" t="s">
        <v>135</v>
      </c>
      <c r="AW518" s="11" t="s">
        <v>32</v>
      </c>
      <c r="AX518" s="11" t="s">
        <v>80</v>
      </c>
      <c r="AY518" s="165" t="s">
        <v>130</v>
      </c>
    </row>
    <row r="519" spans="2:65" s="1" customFormat="1" ht="44.25" customHeight="1">
      <c r="B519" s="140"/>
      <c r="C519" s="141" t="s">
        <v>1048</v>
      </c>
      <c r="D519" s="141" t="s">
        <v>131</v>
      </c>
      <c r="E519" s="142" t="s">
        <v>1049</v>
      </c>
      <c r="F519" s="260" t="s">
        <v>1050</v>
      </c>
      <c r="G519" s="260"/>
      <c r="H519" s="260"/>
      <c r="I519" s="260"/>
      <c r="J519" s="143" t="s">
        <v>181</v>
      </c>
      <c r="K519" s="144">
        <v>3</v>
      </c>
      <c r="L519" s="261">
        <v>0</v>
      </c>
      <c r="M519" s="261"/>
      <c r="N519" s="280">
        <f>ROUND(L519*K519,2)</f>
        <v>0</v>
      </c>
      <c r="O519" s="280"/>
      <c r="P519" s="280"/>
      <c r="Q519" s="280"/>
      <c r="R519" s="145"/>
      <c r="T519" s="146" t="s">
        <v>5</v>
      </c>
      <c r="U519" s="43" t="s">
        <v>39</v>
      </c>
      <c r="V519" s="147">
        <v>0</v>
      </c>
      <c r="W519" s="147">
        <f>V519*K519</f>
        <v>0</v>
      </c>
      <c r="X519" s="147">
        <v>0</v>
      </c>
      <c r="Y519" s="147">
        <f>X519*K519</f>
        <v>0</v>
      </c>
      <c r="Z519" s="147">
        <v>0</v>
      </c>
      <c r="AA519" s="148">
        <f>Z519*K519</f>
        <v>0</v>
      </c>
      <c r="AR519" s="20" t="s">
        <v>135</v>
      </c>
      <c r="AT519" s="20" t="s">
        <v>131</v>
      </c>
      <c r="AU519" s="20" t="s">
        <v>95</v>
      </c>
      <c r="AY519" s="20" t="s">
        <v>130</v>
      </c>
      <c r="BE519" s="149">
        <f>IF(U519="základní",N519,0)</f>
        <v>0</v>
      </c>
      <c r="BF519" s="149">
        <f>IF(U519="snížená",N519,0)</f>
        <v>0</v>
      </c>
      <c r="BG519" s="149">
        <f>IF(U519="zákl. přenesená",N519,0)</f>
        <v>0</v>
      </c>
      <c r="BH519" s="149">
        <f>IF(U519="sníž. přenesená",N519,0)</f>
        <v>0</v>
      </c>
      <c r="BI519" s="149">
        <f>IF(U519="nulová",N519,0)</f>
        <v>0</v>
      </c>
      <c r="BJ519" s="20" t="s">
        <v>80</v>
      </c>
      <c r="BK519" s="149">
        <f>ROUND(L519*K519,2)</f>
        <v>0</v>
      </c>
      <c r="BL519" s="20" t="s">
        <v>135</v>
      </c>
      <c r="BM519" s="20" t="s">
        <v>1051</v>
      </c>
    </row>
    <row r="520" spans="2:65" s="1" customFormat="1" ht="31.5" customHeight="1">
      <c r="B520" s="140"/>
      <c r="C520" s="141" t="s">
        <v>243</v>
      </c>
      <c r="D520" s="141" t="s">
        <v>131</v>
      </c>
      <c r="E520" s="142" t="s">
        <v>1052</v>
      </c>
      <c r="F520" s="260" t="s">
        <v>1053</v>
      </c>
      <c r="G520" s="260"/>
      <c r="H520" s="260"/>
      <c r="I520" s="260"/>
      <c r="J520" s="143" t="s">
        <v>181</v>
      </c>
      <c r="K520" s="144">
        <v>5</v>
      </c>
      <c r="L520" s="261">
        <v>0</v>
      </c>
      <c r="M520" s="261"/>
      <c r="N520" s="280">
        <f>ROUND(L520*K520,2)</f>
        <v>0</v>
      </c>
      <c r="O520" s="280"/>
      <c r="P520" s="280"/>
      <c r="Q520" s="280"/>
      <c r="R520" s="145"/>
      <c r="T520" s="146" t="s">
        <v>5</v>
      </c>
      <c r="U520" s="43" t="s">
        <v>39</v>
      </c>
      <c r="V520" s="147">
        <v>0</v>
      </c>
      <c r="W520" s="147">
        <f>V520*K520</f>
        <v>0</v>
      </c>
      <c r="X520" s="147">
        <v>0</v>
      </c>
      <c r="Y520" s="147">
        <f>X520*K520</f>
        <v>0</v>
      </c>
      <c r="Z520" s="147">
        <v>0</v>
      </c>
      <c r="AA520" s="148">
        <f>Z520*K520</f>
        <v>0</v>
      </c>
      <c r="AR520" s="20" t="s">
        <v>135</v>
      </c>
      <c r="AT520" s="20" t="s">
        <v>131</v>
      </c>
      <c r="AU520" s="20" t="s">
        <v>95</v>
      </c>
      <c r="AY520" s="20" t="s">
        <v>130</v>
      </c>
      <c r="BE520" s="149">
        <f>IF(U520="základní",N520,0)</f>
        <v>0</v>
      </c>
      <c r="BF520" s="149">
        <f>IF(U520="snížená",N520,0)</f>
        <v>0</v>
      </c>
      <c r="BG520" s="149">
        <f>IF(U520="zákl. přenesená",N520,0)</f>
        <v>0</v>
      </c>
      <c r="BH520" s="149">
        <f>IF(U520="sníž. přenesená",N520,0)</f>
        <v>0</v>
      </c>
      <c r="BI520" s="149">
        <f>IF(U520="nulová",N520,0)</f>
        <v>0</v>
      </c>
      <c r="BJ520" s="20" t="s">
        <v>80</v>
      </c>
      <c r="BK520" s="149">
        <f>ROUND(L520*K520,2)</f>
        <v>0</v>
      </c>
      <c r="BL520" s="20" t="s">
        <v>135</v>
      </c>
      <c r="BM520" s="20" t="s">
        <v>1054</v>
      </c>
    </row>
    <row r="521" spans="2:65" s="10" customFormat="1" ht="22.5" customHeight="1">
      <c r="B521" s="150"/>
      <c r="C521" s="151"/>
      <c r="D521" s="151"/>
      <c r="E521" s="152" t="s">
        <v>5</v>
      </c>
      <c r="F521" s="263" t="s">
        <v>1055</v>
      </c>
      <c r="G521" s="264"/>
      <c r="H521" s="264"/>
      <c r="I521" s="264"/>
      <c r="J521" s="151"/>
      <c r="K521" s="153">
        <v>5</v>
      </c>
      <c r="L521" s="151"/>
      <c r="M521" s="151"/>
      <c r="N521" s="151"/>
      <c r="O521" s="151"/>
      <c r="P521" s="151"/>
      <c r="Q521" s="151"/>
      <c r="R521" s="154"/>
      <c r="T521" s="155"/>
      <c r="U521" s="151"/>
      <c r="V521" s="151"/>
      <c r="W521" s="151"/>
      <c r="X521" s="151"/>
      <c r="Y521" s="151"/>
      <c r="Z521" s="151"/>
      <c r="AA521" s="156"/>
      <c r="AT521" s="157" t="s">
        <v>137</v>
      </c>
      <c r="AU521" s="157" t="s">
        <v>95</v>
      </c>
      <c r="AV521" s="10" t="s">
        <v>95</v>
      </c>
      <c r="AW521" s="10" t="s">
        <v>32</v>
      </c>
      <c r="AX521" s="10" t="s">
        <v>74</v>
      </c>
      <c r="AY521" s="157" t="s">
        <v>130</v>
      </c>
    </row>
    <row r="522" spans="2:65" s="11" customFormat="1" ht="22.5" customHeight="1">
      <c r="B522" s="158"/>
      <c r="C522" s="159"/>
      <c r="D522" s="159"/>
      <c r="E522" s="160" t="s">
        <v>5</v>
      </c>
      <c r="F522" s="291" t="s">
        <v>141</v>
      </c>
      <c r="G522" s="275"/>
      <c r="H522" s="275"/>
      <c r="I522" s="275"/>
      <c r="J522" s="159"/>
      <c r="K522" s="161">
        <v>5</v>
      </c>
      <c r="L522" s="159"/>
      <c r="M522" s="159"/>
      <c r="N522" s="159"/>
      <c r="O522" s="159"/>
      <c r="P522" s="159"/>
      <c r="Q522" s="159"/>
      <c r="R522" s="162"/>
      <c r="T522" s="163"/>
      <c r="U522" s="159"/>
      <c r="V522" s="159"/>
      <c r="W522" s="159"/>
      <c r="X522" s="159"/>
      <c r="Y522" s="159"/>
      <c r="Z522" s="159"/>
      <c r="AA522" s="164"/>
      <c r="AT522" s="165" t="s">
        <v>137</v>
      </c>
      <c r="AU522" s="165" t="s">
        <v>95</v>
      </c>
      <c r="AV522" s="11" t="s">
        <v>135</v>
      </c>
      <c r="AW522" s="11" t="s">
        <v>32</v>
      </c>
      <c r="AX522" s="11" t="s">
        <v>80</v>
      </c>
      <c r="AY522" s="165" t="s">
        <v>130</v>
      </c>
    </row>
    <row r="523" spans="2:65" s="1" customFormat="1" ht="31.5" customHeight="1">
      <c r="B523" s="140"/>
      <c r="C523" s="166" t="s">
        <v>1056</v>
      </c>
      <c r="D523" s="166" t="s">
        <v>151</v>
      </c>
      <c r="E523" s="167" t="s">
        <v>1057</v>
      </c>
      <c r="F523" s="281" t="s">
        <v>1058</v>
      </c>
      <c r="G523" s="281"/>
      <c r="H523" s="281"/>
      <c r="I523" s="281"/>
      <c r="J523" s="168" t="s">
        <v>181</v>
      </c>
      <c r="K523" s="169">
        <v>5</v>
      </c>
      <c r="L523" s="285">
        <v>0</v>
      </c>
      <c r="M523" s="285"/>
      <c r="N523" s="282">
        <f>ROUND(L523*K523,2)</f>
        <v>0</v>
      </c>
      <c r="O523" s="280"/>
      <c r="P523" s="280"/>
      <c r="Q523" s="280"/>
      <c r="R523" s="145"/>
      <c r="T523" s="146" t="s">
        <v>5</v>
      </c>
      <c r="U523" s="43" t="s">
        <v>39</v>
      </c>
      <c r="V523" s="147">
        <v>0</v>
      </c>
      <c r="W523" s="147">
        <f>V523*K523</f>
        <v>0</v>
      </c>
      <c r="X523" s="147">
        <v>0</v>
      </c>
      <c r="Y523" s="147">
        <f>X523*K523</f>
        <v>0</v>
      </c>
      <c r="Z523" s="147">
        <v>0</v>
      </c>
      <c r="AA523" s="148">
        <f>Z523*K523</f>
        <v>0</v>
      </c>
      <c r="AR523" s="20" t="s">
        <v>154</v>
      </c>
      <c r="AT523" s="20" t="s">
        <v>151</v>
      </c>
      <c r="AU523" s="20" t="s">
        <v>95</v>
      </c>
      <c r="AY523" s="20" t="s">
        <v>130</v>
      </c>
      <c r="BE523" s="149">
        <f>IF(U523="základní",N523,0)</f>
        <v>0</v>
      </c>
      <c r="BF523" s="149">
        <f>IF(U523="snížená",N523,0)</f>
        <v>0</v>
      </c>
      <c r="BG523" s="149">
        <f>IF(U523="zákl. přenesená",N523,0)</f>
        <v>0</v>
      </c>
      <c r="BH523" s="149">
        <f>IF(U523="sníž. přenesená",N523,0)</f>
        <v>0</v>
      </c>
      <c r="BI523" s="149">
        <f>IF(U523="nulová",N523,0)</f>
        <v>0</v>
      </c>
      <c r="BJ523" s="20" t="s">
        <v>80</v>
      </c>
      <c r="BK523" s="149">
        <f>ROUND(L523*K523,2)</f>
        <v>0</v>
      </c>
      <c r="BL523" s="20" t="s">
        <v>135</v>
      </c>
      <c r="BM523" s="20" t="s">
        <v>1059</v>
      </c>
    </row>
    <row r="524" spans="2:65" s="1" customFormat="1" ht="57" customHeight="1">
      <c r="B524" s="140"/>
      <c r="C524" s="141" t="s">
        <v>1060</v>
      </c>
      <c r="D524" s="141" t="s">
        <v>131</v>
      </c>
      <c r="E524" s="142" t="s">
        <v>1061</v>
      </c>
      <c r="F524" s="260" t="s">
        <v>1062</v>
      </c>
      <c r="G524" s="260"/>
      <c r="H524" s="260"/>
      <c r="I524" s="260"/>
      <c r="J524" s="143" t="s">
        <v>181</v>
      </c>
      <c r="K524" s="144">
        <v>14</v>
      </c>
      <c r="L524" s="261">
        <v>0</v>
      </c>
      <c r="M524" s="261"/>
      <c r="N524" s="280">
        <f>ROUND(L524*K524,2)</f>
        <v>0</v>
      </c>
      <c r="O524" s="280"/>
      <c r="P524" s="280"/>
      <c r="Q524" s="280"/>
      <c r="R524" s="145"/>
      <c r="T524" s="146" t="s">
        <v>5</v>
      </c>
      <c r="U524" s="43" t="s">
        <v>39</v>
      </c>
      <c r="V524" s="147">
        <v>0</v>
      </c>
      <c r="W524" s="147">
        <f>V524*K524</f>
        <v>0</v>
      </c>
      <c r="X524" s="147">
        <v>0</v>
      </c>
      <c r="Y524" s="147">
        <f>X524*K524</f>
        <v>0</v>
      </c>
      <c r="Z524" s="147">
        <v>0</v>
      </c>
      <c r="AA524" s="148">
        <f>Z524*K524</f>
        <v>0</v>
      </c>
      <c r="AR524" s="20" t="s">
        <v>135</v>
      </c>
      <c r="AT524" s="20" t="s">
        <v>131</v>
      </c>
      <c r="AU524" s="20" t="s">
        <v>95</v>
      </c>
      <c r="AY524" s="20" t="s">
        <v>130</v>
      </c>
      <c r="BE524" s="149">
        <f>IF(U524="základní",N524,0)</f>
        <v>0</v>
      </c>
      <c r="BF524" s="149">
        <f>IF(U524="snížená",N524,0)</f>
        <v>0</v>
      </c>
      <c r="BG524" s="149">
        <f>IF(U524="zákl. přenesená",N524,0)</f>
        <v>0</v>
      </c>
      <c r="BH524" s="149">
        <f>IF(U524="sníž. přenesená",N524,0)</f>
        <v>0</v>
      </c>
      <c r="BI524" s="149">
        <f>IF(U524="nulová",N524,0)</f>
        <v>0</v>
      </c>
      <c r="BJ524" s="20" t="s">
        <v>80</v>
      </c>
      <c r="BK524" s="149">
        <f>ROUND(L524*K524,2)</f>
        <v>0</v>
      </c>
      <c r="BL524" s="20" t="s">
        <v>135</v>
      </c>
      <c r="BM524" s="20" t="s">
        <v>1063</v>
      </c>
    </row>
    <row r="525" spans="2:65" s="1" customFormat="1" ht="66" customHeight="1">
      <c r="B525" s="34"/>
      <c r="C525" s="35"/>
      <c r="D525" s="35"/>
      <c r="E525" s="35"/>
      <c r="F525" s="283" t="s">
        <v>1064</v>
      </c>
      <c r="G525" s="284"/>
      <c r="H525" s="284"/>
      <c r="I525" s="284"/>
      <c r="J525" s="35"/>
      <c r="K525" s="35"/>
      <c r="L525" s="35"/>
      <c r="M525" s="35"/>
      <c r="N525" s="35"/>
      <c r="O525" s="35"/>
      <c r="P525" s="35"/>
      <c r="Q525" s="35"/>
      <c r="R525" s="36"/>
      <c r="T525" s="173"/>
      <c r="U525" s="35"/>
      <c r="V525" s="35"/>
      <c r="W525" s="35"/>
      <c r="X525" s="35"/>
      <c r="Y525" s="35"/>
      <c r="Z525" s="35"/>
      <c r="AA525" s="73"/>
      <c r="AT525" s="20" t="s">
        <v>481</v>
      </c>
      <c r="AU525" s="20" t="s">
        <v>95</v>
      </c>
    </row>
    <row r="526" spans="2:65" s="1" customFormat="1" ht="57" customHeight="1">
      <c r="B526" s="140"/>
      <c r="C526" s="141" t="s">
        <v>460</v>
      </c>
      <c r="D526" s="141" t="s">
        <v>131</v>
      </c>
      <c r="E526" s="142" t="s">
        <v>1065</v>
      </c>
      <c r="F526" s="260" t="s">
        <v>1066</v>
      </c>
      <c r="G526" s="260"/>
      <c r="H526" s="260"/>
      <c r="I526" s="260"/>
      <c r="J526" s="143" t="s">
        <v>181</v>
      </c>
      <c r="K526" s="144">
        <v>3</v>
      </c>
      <c r="L526" s="261">
        <v>0</v>
      </c>
      <c r="M526" s="261"/>
      <c r="N526" s="280">
        <f>ROUND(L526*K526,2)</f>
        <v>0</v>
      </c>
      <c r="O526" s="280"/>
      <c r="P526" s="280"/>
      <c r="Q526" s="280"/>
      <c r="R526" s="145"/>
      <c r="T526" s="146" t="s">
        <v>5</v>
      </c>
      <c r="U526" s="43" t="s">
        <v>39</v>
      </c>
      <c r="V526" s="147">
        <v>0</v>
      </c>
      <c r="W526" s="147">
        <f>V526*K526</f>
        <v>0</v>
      </c>
      <c r="X526" s="147">
        <v>0</v>
      </c>
      <c r="Y526" s="147">
        <f>X526*K526</f>
        <v>0</v>
      </c>
      <c r="Z526" s="147">
        <v>0</v>
      </c>
      <c r="AA526" s="148">
        <f>Z526*K526</f>
        <v>0</v>
      </c>
      <c r="AR526" s="20" t="s">
        <v>135</v>
      </c>
      <c r="AT526" s="20" t="s">
        <v>131</v>
      </c>
      <c r="AU526" s="20" t="s">
        <v>95</v>
      </c>
      <c r="AY526" s="20" t="s">
        <v>130</v>
      </c>
      <c r="BE526" s="149">
        <f>IF(U526="základní",N526,0)</f>
        <v>0</v>
      </c>
      <c r="BF526" s="149">
        <f>IF(U526="snížená",N526,0)</f>
        <v>0</v>
      </c>
      <c r="BG526" s="149">
        <f>IF(U526="zákl. přenesená",N526,0)</f>
        <v>0</v>
      </c>
      <c r="BH526" s="149">
        <f>IF(U526="sníž. přenesená",N526,0)</f>
        <v>0</v>
      </c>
      <c r="BI526" s="149">
        <f>IF(U526="nulová",N526,0)</f>
        <v>0</v>
      </c>
      <c r="BJ526" s="20" t="s">
        <v>80</v>
      </c>
      <c r="BK526" s="149">
        <f>ROUND(L526*K526,2)</f>
        <v>0</v>
      </c>
      <c r="BL526" s="20" t="s">
        <v>135</v>
      </c>
      <c r="BM526" s="20" t="s">
        <v>973</v>
      </c>
    </row>
    <row r="527" spans="2:65" s="1" customFormat="1" ht="66" customHeight="1">
      <c r="B527" s="34"/>
      <c r="C527" s="35"/>
      <c r="D527" s="35"/>
      <c r="E527" s="35"/>
      <c r="F527" s="283" t="s">
        <v>1064</v>
      </c>
      <c r="G527" s="284"/>
      <c r="H527" s="284"/>
      <c r="I527" s="284"/>
      <c r="J527" s="35"/>
      <c r="K527" s="35"/>
      <c r="L527" s="35"/>
      <c r="M527" s="35"/>
      <c r="N527" s="35"/>
      <c r="O527" s="35"/>
      <c r="P527" s="35"/>
      <c r="Q527" s="35"/>
      <c r="R527" s="36"/>
      <c r="T527" s="173"/>
      <c r="U527" s="35"/>
      <c r="V527" s="35"/>
      <c r="W527" s="35"/>
      <c r="X527" s="35"/>
      <c r="Y527" s="35"/>
      <c r="Z527" s="35"/>
      <c r="AA527" s="73"/>
      <c r="AT527" s="20" t="s">
        <v>481</v>
      </c>
      <c r="AU527" s="20" t="s">
        <v>95</v>
      </c>
    </row>
    <row r="528" spans="2:65" s="1" customFormat="1" ht="57" customHeight="1">
      <c r="B528" s="140"/>
      <c r="C528" s="141" t="s">
        <v>473</v>
      </c>
      <c r="D528" s="141" t="s">
        <v>131</v>
      </c>
      <c r="E528" s="142" t="s">
        <v>1067</v>
      </c>
      <c r="F528" s="260" t="s">
        <v>1068</v>
      </c>
      <c r="G528" s="260"/>
      <c r="H528" s="260"/>
      <c r="I528" s="260"/>
      <c r="J528" s="143" t="s">
        <v>181</v>
      </c>
      <c r="K528" s="144">
        <v>4</v>
      </c>
      <c r="L528" s="261">
        <v>0</v>
      </c>
      <c r="M528" s="261"/>
      <c r="N528" s="280">
        <f>ROUND(L528*K528,2)</f>
        <v>0</v>
      </c>
      <c r="O528" s="280"/>
      <c r="P528" s="280"/>
      <c r="Q528" s="280"/>
      <c r="R528" s="145"/>
      <c r="T528" s="146" t="s">
        <v>5</v>
      </c>
      <c r="U528" s="43" t="s">
        <v>39</v>
      </c>
      <c r="V528" s="147">
        <v>0</v>
      </c>
      <c r="W528" s="147">
        <f>V528*K528</f>
        <v>0</v>
      </c>
      <c r="X528" s="147">
        <v>0</v>
      </c>
      <c r="Y528" s="147">
        <f>X528*K528</f>
        <v>0</v>
      </c>
      <c r="Z528" s="147">
        <v>0</v>
      </c>
      <c r="AA528" s="148">
        <f>Z528*K528</f>
        <v>0</v>
      </c>
      <c r="AR528" s="20" t="s">
        <v>135</v>
      </c>
      <c r="AT528" s="20" t="s">
        <v>131</v>
      </c>
      <c r="AU528" s="20" t="s">
        <v>95</v>
      </c>
      <c r="AY528" s="20" t="s">
        <v>130</v>
      </c>
      <c r="BE528" s="149">
        <f>IF(U528="základní",N528,0)</f>
        <v>0</v>
      </c>
      <c r="BF528" s="149">
        <f>IF(U528="snížená",N528,0)</f>
        <v>0</v>
      </c>
      <c r="BG528" s="149">
        <f>IF(U528="zákl. přenesená",N528,0)</f>
        <v>0</v>
      </c>
      <c r="BH528" s="149">
        <f>IF(U528="sníž. přenesená",N528,0)</f>
        <v>0</v>
      </c>
      <c r="BI528" s="149">
        <f>IF(U528="nulová",N528,0)</f>
        <v>0</v>
      </c>
      <c r="BJ528" s="20" t="s">
        <v>80</v>
      </c>
      <c r="BK528" s="149">
        <f>ROUND(L528*K528,2)</f>
        <v>0</v>
      </c>
      <c r="BL528" s="20" t="s">
        <v>135</v>
      </c>
      <c r="BM528" s="20" t="s">
        <v>748</v>
      </c>
    </row>
    <row r="529" spans="2:65" s="1" customFormat="1" ht="66" customHeight="1">
      <c r="B529" s="34"/>
      <c r="C529" s="35"/>
      <c r="D529" s="35"/>
      <c r="E529" s="35"/>
      <c r="F529" s="283" t="s">
        <v>1064</v>
      </c>
      <c r="G529" s="284"/>
      <c r="H529" s="284"/>
      <c r="I529" s="284"/>
      <c r="J529" s="35"/>
      <c r="K529" s="35"/>
      <c r="L529" s="35"/>
      <c r="M529" s="35"/>
      <c r="N529" s="35"/>
      <c r="O529" s="35"/>
      <c r="P529" s="35"/>
      <c r="Q529" s="35"/>
      <c r="R529" s="36"/>
      <c r="T529" s="173"/>
      <c r="U529" s="35"/>
      <c r="V529" s="35"/>
      <c r="W529" s="35"/>
      <c r="X529" s="35"/>
      <c r="Y529" s="35"/>
      <c r="Z529" s="35"/>
      <c r="AA529" s="73"/>
      <c r="AT529" s="20" t="s">
        <v>481</v>
      </c>
      <c r="AU529" s="20" t="s">
        <v>95</v>
      </c>
    </row>
    <row r="530" spans="2:65" s="1" customFormat="1" ht="57" customHeight="1">
      <c r="B530" s="140"/>
      <c r="C530" s="141" t="s">
        <v>1069</v>
      </c>
      <c r="D530" s="141" t="s">
        <v>131</v>
      </c>
      <c r="E530" s="142" t="s">
        <v>1070</v>
      </c>
      <c r="F530" s="260" t="s">
        <v>1071</v>
      </c>
      <c r="G530" s="260"/>
      <c r="H530" s="260"/>
      <c r="I530" s="260"/>
      <c r="J530" s="143" t="s">
        <v>181</v>
      </c>
      <c r="K530" s="144">
        <v>2</v>
      </c>
      <c r="L530" s="261">
        <v>0</v>
      </c>
      <c r="M530" s="261"/>
      <c r="N530" s="280">
        <f>ROUND(L530*K530,2)</f>
        <v>0</v>
      </c>
      <c r="O530" s="280"/>
      <c r="P530" s="280"/>
      <c r="Q530" s="280"/>
      <c r="R530" s="145"/>
      <c r="T530" s="146" t="s">
        <v>5</v>
      </c>
      <c r="U530" s="43" t="s">
        <v>39</v>
      </c>
      <c r="V530" s="147">
        <v>0</v>
      </c>
      <c r="W530" s="147">
        <f>V530*K530</f>
        <v>0</v>
      </c>
      <c r="X530" s="147">
        <v>0</v>
      </c>
      <c r="Y530" s="147">
        <f>X530*K530</f>
        <v>0</v>
      </c>
      <c r="Z530" s="147">
        <v>0</v>
      </c>
      <c r="AA530" s="148">
        <f>Z530*K530</f>
        <v>0</v>
      </c>
      <c r="AR530" s="20" t="s">
        <v>135</v>
      </c>
      <c r="AT530" s="20" t="s">
        <v>131</v>
      </c>
      <c r="AU530" s="20" t="s">
        <v>95</v>
      </c>
      <c r="AY530" s="20" t="s">
        <v>130</v>
      </c>
      <c r="BE530" s="149">
        <f>IF(U530="základní",N530,0)</f>
        <v>0</v>
      </c>
      <c r="BF530" s="149">
        <f>IF(U530="snížená",N530,0)</f>
        <v>0</v>
      </c>
      <c r="BG530" s="149">
        <f>IF(U530="zákl. přenesená",N530,0)</f>
        <v>0</v>
      </c>
      <c r="BH530" s="149">
        <f>IF(U530="sníž. přenesená",N530,0)</f>
        <v>0</v>
      </c>
      <c r="BI530" s="149">
        <f>IF(U530="nulová",N530,0)</f>
        <v>0</v>
      </c>
      <c r="BJ530" s="20" t="s">
        <v>80</v>
      </c>
      <c r="BK530" s="149">
        <f>ROUND(L530*K530,2)</f>
        <v>0</v>
      </c>
      <c r="BL530" s="20" t="s">
        <v>135</v>
      </c>
      <c r="BM530" s="20" t="s">
        <v>978</v>
      </c>
    </row>
    <row r="531" spans="2:65" s="1" customFormat="1" ht="66" customHeight="1">
      <c r="B531" s="34"/>
      <c r="C531" s="35"/>
      <c r="D531" s="35"/>
      <c r="E531" s="35"/>
      <c r="F531" s="283" t="s">
        <v>1064</v>
      </c>
      <c r="G531" s="284"/>
      <c r="H531" s="284"/>
      <c r="I531" s="284"/>
      <c r="J531" s="35"/>
      <c r="K531" s="35"/>
      <c r="L531" s="35"/>
      <c r="M531" s="35"/>
      <c r="N531" s="35"/>
      <c r="O531" s="35"/>
      <c r="P531" s="35"/>
      <c r="Q531" s="35"/>
      <c r="R531" s="36"/>
      <c r="T531" s="173"/>
      <c r="U531" s="35"/>
      <c r="V531" s="35"/>
      <c r="W531" s="35"/>
      <c r="X531" s="35"/>
      <c r="Y531" s="35"/>
      <c r="Z531" s="35"/>
      <c r="AA531" s="73"/>
      <c r="AT531" s="20" t="s">
        <v>481</v>
      </c>
      <c r="AU531" s="20" t="s">
        <v>95</v>
      </c>
    </row>
    <row r="532" spans="2:65" s="1" customFormat="1" ht="57" customHeight="1">
      <c r="B532" s="140"/>
      <c r="C532" s="141" t="s">
        <v>464</v>
      </c>
      <c r="D532" s="141" t="s">
        <v>131</v>
      </c>
      <c r="E532" s="142" t="s">
        <v>1072</v>
      </c>
      <c r="F532" s="260" t="s">
        <v>1073</v>
      </c>
      <c r="G532" s="260"/>
      <c r="H532" s="260"/>
      <c r="I532" s="260"/>
      <c r="J532" s="143" t="s">
        <v>181</v>
      </c>
      <c r="K532" s="144">
        <v>1</v>
      </c>
      <c r="L532" s="261">
        <v>0</v>
      </c>
      <c r="M532" s="261"/>
      <c r="N532" s="280">
        <f>ROUND(L532*K532,2)</f>
        <v>0</v>
      </c>
      <c r="O532" s="280"/>
      <c r="P532" s="280"/>
      <c r="Q532" s="280"/>
      <c r="R532" s="145"/>
      <c r="T532" s="146" t="s">
        <v>5</v>
      </c>
      <c r="U532" s="43" t="s">
        <v>39</v>
      </c>
      <c r="V532" s="147">
        <v>0</v>
      </c>
      <c r="W532" s="147">
        <f>V532*K532</f>
        <v>0</v>
      </c>
      <c r="X532" s="147">
        <v>0</v>
      </c>
      <c r="Y532" s="147">
        <f>X532*K532</f>
        <v>0</v>
      </c>
      <c r="Z532" s="147">
        <v>0</v>
      </c>
      <c r="AA532" s="148">
        <f>Z532*K532</f>
        <v>0</v>
      </c>
      <c r="AR532" s="20" t="s">
        <v>135</v>
      </c>
      <c r="AT532" s="20" t="s">
        <v>131</v>
      </c>
      <c r="AU532" s="20" t="s">
        <v>95</v>
      </c>
      <c r="AY532" s="20" t="s">
        <v>130</v>
      </c>
      <c r="BE532" s="149">
        <f>IF(U532="základní",N532,0)</f>
        <v>0</v>
      </c>
      <c r="BF532" s="149">
        <f>IF(U532="snížená",N532,0)</f>
        <v>0</v>
      </c>
      <c r="BG532" s="149">
        <f>IF(U532="zákl. přenesená",N532,0)</f>
        <v>0</v>
      </c>
      <c r="BH532" s="149">
        <f>IF(U532="sníž. přenesená",N532,0)</f>
        <v>0</v>
      </c>
      <c r="BI532" s="149">
        <f>IF(U532="nulová",N532,0)</f>
        <v>0</v>
      </c>
      <c r="BJ532" s="20" t="s">
        <v>80</v>
      </c>
      <c r="BK532" s="149">
        <f>ROUND(L532*K532,2)</f>
        <v>0</v>
      </c>
      <c r="BL532" s="20" t="s">
        <v>135</v>
      </c>
      <c r="BM532" s="20" t="s">
        <v>985</v>
      </c>
    </row>
    <row r="533" spans="2:65" s="1" customFormat="1" ht="66" customHeight="1">
      <c r="B533" s="34"/>
      <c r="C533" s="35"/>
      <c r="D533" s="35"/>
      <c r="E533" s="35"/>
      <c r="F533" s="283" t="s">
        <v>1064</v>
      </c>
      <c r="G533" s="284"/>
      <c r="H533" s="284"/>
      <c r="I533" s="284"/>
      <c r="J533" s="35"/>
      <c r="K533" s="35"/>
      <c r="L533" s="35"/>
      <c r="M533" s="35"/>
      <c r="N533" s="35"/>
      <c r="O533" s="35"/>
      <c r="P533" s="35"/>
      <c r="Q533" s="35"/>
      <c r="R533" s="36"/>
      <c r="T533" s="173"/>
      <c r="U533" s="35"/>
      <c r="V533" s="35"/>
      <c r="W533" s="35"/>
      <c r="X533" s="35"/>
      <c r="Y533" s="35"/>
      <c r="Z533" s="35"/>
      <c r="AA533" s="73"/>
      <c r="AT533" s="20" t="s">
        <v>481</v>
      </c>
      <c r="AU533" s="20" t="s">
        <v>95</v>
      </c>
    </row>
    <row r="534" spans="2:65" s="1" customFormat="1" ht="57" customHeight="1">
      <c r="B534" s="140"/>
      <c r="C534" s="141" t="s">
        <v>1074</v>
      </c>
      <c r="D534" s="141" t="s">
        <v>131</v>
      </c>
      <c r="E534" s="142" t="s">
        <v>1075</v>
      </c>
      <c r="F534" s="260" t="s">
        <v>1076</v>
      </c>
      <c r="G534" s="260"/>
      <c r="H534" s="260"/>
      <c r="I534" s="260"/>
      <c r="J534" s="143" t="s">
        <v>181</v>
      </c>
      <c r="K534" s="144">
        <v>1</v>
      </c>
      <c r="L534" s="261">
        <v>0</v>
      </c>
      <c r="M534" s="261"/>
      <c r="N534" s="280">
        <f>ROUND(L534*K534,2)</f>
        <v>0</v>
      </c>
      <c r="O534" s="280"/>
      <c r="P534" s="280"/>
      <c r="Q534" s="280"/>
      <c r="R534" s="145"/>
      <c r="T534" s="146" t="s">
        <v>5</v>
      </c>
      <c r="U534" s="43" t="s">
        <v>39</v>
      </c>
      <c r="V534" s="147">
        <v>0</v>
      </c>
      <c r="W534" s="147">
        <f>V534*K534</f>
        <v>0</v>
      </c>
      <c r="X534" s="147">
        <v>0</v>
      </c>
      <c r="Y534" s="147">
        <f>X534*K534</f>
        <v>0</v>
      </c>
      <c r="Z534" s="147">
        <v>0</v>
      </c>
      <c r="AA534" s="148">
        <f>Z534*K534</f>
        <v>0</v>
      </c>
      <c r="AR534" s="20" t="s">
        <v>135</v>
      </c>
      <c r="AT534" s="20" t="s">
        <v>131</v>
      </c>
      <c r="AU534" s="20" t="s">
        <v>95</v>
      </c>
      <c r="AY534" s="20" t="s">
        <v>130</v>
      </c>
      <c r="BE534" s="149">
        <f>IF(U534="základní",N534,0)</f>
        <v>0</v>
      </c>
      <c r="BF534" s="149">
        <f>IF(U534="snížená",N534,0)</f>
        <v>0</v>
      </c>
      <c r="BG534" s="149">
        <f>IF(U534="zákl. přenesená",N534,0)</f>
        <v>0</v>
      </c>
      <c r="BH534" s="149">
        <f>IF(U534="sníž. přenesená",N534,0)</f>
        <v>0</v>
      </c>
      <c r="BI534" s="149">
        <f>IF(U534="nulová",N534,0)</f>
        <v>0</v>
      </c>
      <c r="BJ534" s="20" t="s">
        <v>80</v>
      </c>
      <c r="BK534" s="149">
        <f>ROUND(L534*K534,2)</f>
        <v>0</v>
      </c>
      <c r="BL534" s="20" t="s">
        <v>135</v>
      </c>
      <c r="BM534" s="20" t="s">
        <v>996</v>
      </c>
    </row>
    <row r="535" spans="2:65" s="1" customFormat="1" ht="66" customHeight="1">
      <c r="B535" s="34"/>
      <c r="C535" s="35"/>
      <c r="D535" s="35"/>
      <c r="E535" s="35"/>
      <c r="F535" s="283" t="s">
        <v>1064</v>
      </c>
      <c r="G535" s="284"/>
      <c r="H535" s="284"/>
      <c r="I535" s="284"/>
      <c r="J535" s="35"/>
      <c r="K535" s="35"/>
      <c r="L535" s="35"/>
      <c r="M535" s="35"/>
      <c r="N535" s="35"/>
      <c r="O535" s="35"/>
      <c r="P535" s="35"/>
      <c r="Q535" s="35"/>
      <c r="R535" s="36"/>
      <c r="T535" s="173"/>
      <c r="U535" s="35"/>
      <c r="V535" s="35"/>
      <c r="W535" s="35"/>
      <c r="X535" s="35"/>
      <c r="Y535" s="35"/>
      <c r="Z535" s="35"/>
      <c r="AA535" s="73"/>
      <c r="AT535" s="20" t="s">
        <v>481</v>
      </c>
      <c r="AU535" s="20" t="s">
        <v>95</v>
      </c>
    </row>
    <row r="536" spans="2:65" s="1" customFormat="1" ht="31.5" customHeight="1">
      <c r="B536" s="140"/>
      <c r="C536" s="141" t="s">
        <v>239</v>
      </c>
      <c r="D536" s="141" t="s">
        <v>131</v>
      </c>
      <c r="E536" s="142" t="s">
        <v>1077</v>
      </c>
      <c r="F536" s="260" t="s">
        <v>1078</v>
      </c>
      <c r="G536" s="260"/>
      <c r="H536" s="260"/>
      <c r="I536" s="260"/>
      <c r="J536" s="143" t="s">
        <v>181</v>
      </c>
      <c r="K536" s="144">
        <v>62</v>
      </c>
      <c r="L536" s="261">
        <v>0</v>
      </c>
      <c r="M536" s="261"/>
      <c r="N536" s="280">
        <f>ROUND(L536*K536,2)</f>
        <v>0</v>
      </c>
      <c r="O536" s="280"/>
      <c r="P536" s="280"/>
      <c r="Q536" s="280"/>
      <c r="R536" s="145"/>
      <c r="T536" s="146" t="s">
        <v>5</v>
      </c>
      <c r="U536" s="43" t="s">
        <v>39</v>
      </c>
      <c r="V536" s="147">
        <v>0</v>
      </c>
      <c r="W536" s="147">
        <f>V536*K536</f>
        <v>0</v>
      </c>
      <c r="X536" s="147">
        <v>0</v>
      </c>
      <c r="Y536" s="147">
        <f>X536*K536</f>
        <v>0</v>
      </c>
      <c r="Z536" s="147">
        <v>0</v>
      </c>
      <c r="AA536" s="148">
        <f>Z536*K536</f>
        <v>0</v>
      </c>
      <c r="AR536" s="20" t="s">
        <v>135</v>
      </c>
      <c r="AT536" s="20" t="s">
        <v>131</v>
      </c>
      <c r="AU536" s="20" t="s">
        <v>95</v>
      </c>
      <c r="AY536" s="20" t="s">
        <v>130</v>
      </c>
      <c r="BE536" s="149">
        <f>IF(U536="základní",N536,0)</f>
        <v>0</v>
      </c>
      <c r="BF536" s="149">
        <f>IF(U536="snížená",N536,0)</f>
        <v>0</v>
      </c>
      <c r="BG536" s="149">
        <f>IF(U536="zákl. přenesená",N536,0)</f>
        <v>0</v>
      </c>
      <c r="BH536" s="149">
        <f>IF(U536="sníž. přenesená",N536,0)</f>
        <v>0</v>
      </c>
      <c r="BI536" s="149">
        <f>IF(U536="nulová",N536,0)</f>
        <v>0</v>
      </c>
      <c r="BJ536" s="20" t="s">
        <v>80</v>
      </c>
      <c r="BK536" s="149">
        <f>ROUND(L536*K536,2)</f>
        <v>0</v>
      </c>
      <c r="BL536" s="20" t="s">
        <v>135</v>
      </c>
      <c r="BM536" s="20" t="s">
        <v>989</v>
      </c>
    </row>
    <row r="537" spans="2:65" s="10" customFormat="1" ht="22.5" customHeight="1">
      <c r="B537" s="150"/>
      <c r="C537" s="151"/>
      <c r="D537" s="151"/>
      <c r="E537" s="152" t="s">
        <v>5</v>
      </c>
      <c r="F537" s="263" t="s">
        <v>932</v>
      </c>
      <c r="G537" s="264"/>
      <c r="H537" s="264"/>
      <c r="I537" s="264"/>
      <c r="J537" s="151"/>
      <c r="K537" s="153">
        <v>10</v>
      </c>
      <c r="L537" s="151"/>
      <c r="M537" s="151"/>
      <c r="N537" s="151"/>
      <c r="O537" s="151"/>
      <c r="P537" s="151"/>
      <c r="Q537" s="151"/>
      <c r="R537" s="154"/>
      <c r="T537" s="155"/>
      <c r="U537" s="151"/>
      <c r="V537" s="151"/>
      <c r="W537" s="151"/>
      <c r="X537" s="151"/>
      <c r="Y537" s="151"/>
      <c r="Z537" s="151"/>
      <c r="AA537" s="156"/>
      <c r="AT537" s="157" t="s">
        <v>137</v>
      </c>
      <c r="AU537" s="157" t="s">
        <v>95</v>
      </c>
      <c r="AV537" s="10" t="s">
        <v>95</v>
      </c>
      <c r="AW537" s="10" t="s">
        <v>32</v>
      </c>
      <c r="AX537" s="10" t="s">
        <v>74</v>
      </c>
      <c r="AY537" s="157" t="s">
        <v>130</v>
      </c>
    </row>
    <row r="538" spans="2:65" s="10" customFormat="1" ht="22.5" customHeight="1">
      <c r="B538" s="150"/>
      <c r="C538" s="151"/>
      <c r="D538" s="151"/>
      <c r="E538" s="152" t="s">
        <v>5</v>
      </c>
      <c r="F538" s="270" t="s">
        <v>933</v>
      </c>
      <c r="G538" s="271"/>
      <c r="H538" s="271"/>
      <c r="I538" s="271"/>
      <c r="J538" s="151"/>
      <c r="K538" s="153">
        <v>36</v>
      </c>
      <c r="L538" s="151"/>
      <c r="M538" s="151"/>
      <c r="N538" s="151"/>
      <c r="O538" s="151"/>
      <c r="P538" s="151"/>
      <c r="Q538" s="151"/>
      <c r="R538" s="154"/>
      <c r="T538" s="155"/>
      <c r="U538" s="151"/>
      <c r="V538" s="151"/>
      <c r="W538" s="151"/>
      <c r="X538" s="151"/>
      <c r="Y538" s="151"/>
      <c r="Z538" s="151"/>
      <c r="AA538" s="156"/>
      <c r="AT538" s="157" t="s">
        <v>137</v>
      </c>
      <c r="AU538" s="157" t="s">
        <v>95</v>
      </c>
      <c r="AV538" s="10" t="s">
        <v>95</v>
      </c>
      <c r="AW538" s="10" t="s">
        <v>32</v>
      </c>
      <c r="AX538" s="10" t="s">
        <v>74</v>
      </c>
      <c r="AY538" s="157" t="s">
        <v>130</v>
      </c>
    </row>
    <row r="539" spans="2:65" s="10" customFormat="1" ht="22.5" customHeight="1">
      <c r="B539" s="150"/>
      <c r="C539" s="151"/>
      <c r="D539" s="151"/>
      <c r="E539" s="152" t="s">
        <v>5</v>
      </c>
      <c r="F539" s="270" t="s">
        <v>1079</v>
      </c>
      <c r="G539" s="271"/>
      <c r="H539" s="271"/>
      <c r="I539" s="271"/>
      <c r="J539" s="151"/>
      <c r="K539" s="153">
        <v>0</v>
      </c>
      <c r="L539" s="151"/>
      <c r="M539" s="151"/>
      <c r="N539" s="151"/>
      <c r="O539" s="151"/>
      <c r="P539" s="151"/>
      <c r="Q539" s="151"/>
      <c r="R539" s="154"/>
      <c r="T539" s="155"/>
      <c r="U539" s="151"/>
      <c r="V539" s="151"/>
      <c r="W539" s="151"/>
      <c r="X539" s="151"/>
      <c r="Y539" s="151"/>
      <c r="Z539" s="151"/>
      <c r="AA539" s="156"/>
      <c r="AT539" s="157" t="s">
        <v>137</v>
      </c>
      <c r="AU539" s="157" t="s">
        <v>95</v>
      </c>
      <c r="AV539" s="10" t="s">
        <v>95</v>
      </c>
      <c r="AW539" s="10" t="s">
        <v>32</v>
      </c>
      <c r="AX539" s="10" t="s">
        <v>74</v>
      </c>
      <c r="AY539" s="157" t="s">
        <v>130</v>
      </c>
    </row>
    <row r="540" spans="2:65" s="10" customFormat="1" ht="22.5" customHeight="1">
      <c r="B540" s="150"/>
      <c r="C540" s="151"/>
      <c r="D540" s="151"/>
      <c r="E540" s="152" t="s">
        <v>5</v>
      </c>
      <c r="F540" s="270" t="s">
        <v>935</v>
      </c>
      <c r="G540" s="271"/>
      <c r="H540" s="271"/>
      <c r="I540" s="271"/>
      <c r="J540" s="151"/>
      <c r="K540" s="153">
        <v>16</v>
      </c>
      <c r="L540" s="151"/>
      <c r="M540" s="151"/>
      <c r="N540" s="151"/>
      <c r="O540" s="151"/>
      <c r="P540" s="151"/>
      <c r="Q540" s="151"/>
      <c r="R540" s="154"/>
      <c r="T540" s="155"/>
      <c r="U540" s="151"/>
      <c r="V540" s="151"/>
      <c r="W540" s="151"/>
      <c r="X540" s="151"/>
      <c r="Y540" s="151"/>
      <c r="Z540" s="151"/>
      <c r="AA540" s="156"/>
      <c r="AT540" s="157" t="s">
        <v>137</v>
      </c>
      <c r="AU540" s="157" t="s">
        <v>95</v>
      </c>
      <c r="AV540" s="10" t="s">
        <v>95</v>
      </c>
      <c r="AW540" s="10" t="s">
        <v>32</v>
      </c>
      <c r="AX540" s="10" t="s">
        <v>74</v>
      </c>
      <c r="AY540" s="157" t="s">
        <v>130</v>
      </c>
    </row>
    <row r="541" spans="2:65" s="10" customFormat="1" ht="22.5" customHeight="1">
      <c r="B541" s="150"/>
      <c r="C541" s="151"/>
      <c r="D541" s="151"/>
      <c r="E541" s="152" t="s">
        <v>5</v>
      </c>
      <c r="F541" s="270" t="s">
        <v>1080</v>
      </c>
      <c r="G541" s="271"/>
      <c r="H541" s="271"/>
      <c r="I541" s="271"/>
      <c r="J541" s="151"/>
      <c r="K541" s="153">
        <v>0</v>
      </c>
      <c r="L541" s="151"/>
      <c r="M541" s="151"/>
      <c r="N541" s="151"/>
      <c r="O541" s="151"/>
      <c r="P541" s="151"/>
      <c r="Q541" s="151"/>
      <c r="R541" s="154"/>
      <c r="T541" s="155"/>
      <c r="U541" s="151"/>
      <c r="V541" s="151"/>
      <c r="W541" s="151"/>
      <c r="X541" s="151"/>
      <c r="Y541" s="151"/>
      <c r="Z541" s="151"/>
      <c r="AA541" s="156"/>
      <c r="AT541" s="157" t="s">
        <v>137</v>
      </c>
      <c r="AU541" s="157" t="s">
        <v>95</v>
      </c>
      <c r="AV541" s="10" t="s">
        <v>95</v>
      </c>
      <c r="AW541" s="10" t="s">
        <v>32</v>
      </c>
      <c r="AX541" s="10" t="s">
        <v>74</v>
      </c>
      <c r="AY541" s="157" t="s">
        <v>130</v>
      </c>
    </row>
    <row r="542" spans="2:65" s="11" customFormat="1" ht="22.5" customHeight="1">
      <c r="B542" s="158"/>
      <c r="C542" s="159"/>
      <c r="D542" s="159"/>
      <c r="E542" s="160" t="s">
        <v>5</v>
      </c>
      <c r="F542" s="291" t="s">
        <v>141</v>
      </c>
      <c r="G542" s="275"/>
      <c r="H542" s="275"/>
      <c r="I542" s="275"/>
      <c r="J542" s="159"/>
      <c r="K542" s="161">
        <v>62</v>
      </c>
      <c r="L542" s="159"/>
      <c r="M542" s="159"/>
      <c r="N542" s="159"/>
      <c r="O542" s="159"/>
      <c r="P542" s="159"/>
      <c r="Q542" s="159"/>
      <c r="R542" s="162"/>
      <c r="T542" s="163"/>
      <c r="U542" s="159"/>
      <c r="V542" s="159"/>
      <c r="W542" s="159"/>
      <c r="X542" s="159"/>
      <c r="Y542" s="159"/>
      <c r="Z542" s="159"/>
      <c r="AA542" s="164"/>
      <c r="AT542" s="165" t="s">
        <v>137</v>
      </c>
      <c r="AU542" s="165" t="s">
        <v>95</v>
      </c>
      <c r="AV542" s="11" t="s">
        <v>135</v>
      </c>
      <c r="AW542" s="11" t="s">
        <v>32</v>
      </c>
      <c r="AX542" s="11" t="s">
        <v>80</v>
      </c>
      <c r="AY542" s="165" t="s">
        <v>130</v>
      </c>
    </row>
    <row r="543" spans="2:65" s="1" customFormat="1" ht="31.5" customHeight="1">
      <c r="B543" s="140"/>
      <c r="C543" s="166" t="s">
        <v>187</v>
      </c>
      <c r="D543" s="166" t="s">
        <v>151</v>
      </c>
      <c r="E543" s="167" t="s">
        <v>1081</v>
      </c>
      <c r="F543" s="281" t="s">
        <v>1082</v>
      </c>
      <c r="G543" s="281"/>
      <c r="H543" s="281"/>
      <c r="I543" s="281"/>
      <c r="J543" s="168" t="s">
        <v>144</v>
      </c>
      <c r="K543" s="169">
        <v>62</v>
      </c>
      <c r="L543" s="285">
        <v>0</v>
      </c>
      <c r="M543" s="285"/>
      <c r="N543" s="282">
        <f>ROUND(L543*K543,2)</f>
        <v>0</v>
      </c>
      <c r="O543" s="280"/>
      <c r="P543" s="280"/>
      <c r="Q543" s="280"/>
      <c r="R543" s="145"/>
      <c r="T543" s="146" t="s">
        <v>5</v>
      </c>
      <c r="U543" s="43" t="s">
        <v>39</v>
      </c>
      <c r="V543" s="147">
        <v>0</v>
      </c>
      <c r="W543" s="147">
        <f>V543*K543</f>
        <v>0</v>
      </c>
      <c r="X543" s="147">
        <v>0</v>
      </c>
      <c r="Y543" s="147">
        <f>X543*K543</f>
        <v>0</v>
      </c>
      <c r="Z543" s="147">
        <v>0</v>
      </c>
      <c r="AA543" s="148">
        <f>Z543*K543</f>
        <v>0</v>
      </c>
      <c r="AR543" s="20" t="s">
        <v>154</v>
      </c>
      <c r="AT543" s="20" t="s">
        <v>151</v>
      </c>
      <c r="AU543" s="20" t="s">
        <v>95</v>
      </c>
      <c r="AY543" s="20" t="s">
        <v>130</v>
      </c>
      <c r="BE543" s="149">
        <f>IF(U543="základní",N543,0)</f>
        <v>0</v>
      </c>
      <c r="BF543" s="149">
        <f>IF(U543="snížená",N543,0)</f>
        <v>0</v>
      </c>
      <c r="BG543" s="149">
        <f>IF(U543="zákl. přenesená",N543,0)</f>
        <v>0</v>
      </c>
      <c r="BH543" s="149">
        <f>IF(U543="sníž. přenesená",N543,0)</f>
        <v>0</v>
      </c>
      <c r="BI543" s="149">
        <f>IF(U543="nulová",N543,0)</f>
        <v>0</v>
      </c>
      <c r="BJ543" s="20" t="s">
        <v>80</v>
      </c>
      <c r="BK543" s="149">
        <f>ROUND(L543*K543,2)</f>
        <v>0</v>
      </c>
      <c r="BL543" s="20" t="s">
        <v>135</v>
      </c>
      <c r="BM543" s="20" t="s">
        <v>1002</v>
      </c>
    </row>
    <row r="544" spans="2:65" s="10" customFormat="1" ht="22.5" customHeight="1">
      <c r="B544" s="150"/>
      <c r="C544" s="151"/>
      <c r="D544" s="151"/>
      <c r="E544" s="152" t="s">
        <v>5</v>
      </c>
      <c r="F544" s="263" t="s">
        <v>932</v>
      </c>
      <c r="G544" s="264"/>
      <c r="H544" s="264"/>
      <c r="I544" s="264"/>
      <c r="J544" s="151"/>
      <c r="K544" s="153">
        <v>10</v>
      </c>
      <c r="L544" s="151"/>
      <c r="M544" s="151"/>
      <c r="N544" s="151"/>
      <c r="O544" s="151"/>
      <c r="P544" s="151"/>
      <c r="Q544" s="151"/>
      <c r="R544" s="154"/>
      <c r="T544" s="155"/>
      <c r="U544" s="151"/>
      <c r="V544" s="151"/>
      <c r="W544" s="151"/>
      <c r="X544" s="151"/>
      <c r="Y544" s="151"/>
      <c r="Z544" s="151"/>
      <c r="AA544" s="156"/>
      <c r="AT544" s="157" t="s">
        <v>137</v>
      </c>
      <c r="AU544" s="157" t="s">
        <v>95</v>
      </c>
      <c r="AV544" s="10" t="s">
        <v>95</v>
      </c>
      <c r="AW544" s="10" t="s">
        <v>32</v>
      </c>
      <c r="AX544" s="10" t="s">
        <v>74</v>
      </c>
      <c r="AY544" s="157" t="s">
        <v>130</v>
      </c>
    </row>
    <row r="545" spans="2:65" s="10" customFormat="1" ht="22.5" customHeight="1">
      <c r="B545" s="150"/>
      <c r="C545" s="151"/>
      <c r="D545" s="151"/>
      <c r="E545" s="152" t="s">
        <v>5</v>
      </c>
      <c r="F545" s="270" t="s">
        <v>933</v>
      </c>
      <c r="G545" s="271"/>
      <c r="H545" s="271"/>
      <c r="I545" s="271"/>
      <c r="J545" s="151"/>
      <c r="K545" s="153">
        <v>36</v>
      </c>
      <c r="L545" s="151"/>
      <c r="M545" s="151"/>
      <c r="N545" s="151"/>
      <c r="O545" s="151"/>
      <c r="P545" s="151"/>
      <c r="Q545" s="151"/>
      <c r="R545" s="154"/>
      <c r="T545" s="155"/>
      <c r="U545" s="151"/>
      <c r="V545" s="151"/>
      <c r="W545" s="151"/>
      <c r="X545" s="151"/>
      <c r="Y545" s="151"/>
      <c r="Z545" s="151"/>
      <c r="AA545" s="156"/>
      <c r="AT545" s="157" t="s">
        <v>137</v>
      </c>
      <c r="AU545" s="157" t="s">
        <v>95</v>
      </c>
      <c r="AV545" s="10" t="s">
        <v>95</v>
      </c>
      <c r="AW545" s="10" t="s">
        <v>32</v>
      </c>
      <c r="AX545" s="10" t="s">
        <v>74</v>
      </c>
      <c r="AY545" s="157" t="s">
        <v>130</v>
      </c>
    </row>
    <row r="546" spans="2:65" s="10" customFormat="1" ht="22.5" customHeight="1">
      <c r="B546" s="150"/>
      <c r="C546" s="151"/>
      <c r="D546" s="151"/>
      <c r="E546" s="152" t="s">
        <v>5</v>
      </c>
      <c r="F546" s="270" t="s">
        <v>1079</v>
      </c>
      <c r="G546" s="271"/>
      <c r="H546" s="271"/>
      <c r="I546" s="271"/>
      <c r="J546" s="151"/>
      <c r="K546" s="153">
        <v>0</v>
      </c>
      <c r="L546" s="151"/>
      <c r="M546" s="151"/>
      <c r="N546" s="151"/>
      <c r="O546" s="151"/>
      <c r="P546" s="151"/>
      <c r="Q546" s="151"/>
      <c r="R546" s="154"/>
      <c r="T546" s="155"/>
      <c r="U546" s="151"/>
      <c r="V546" s="151"/>
      <c r="W546" s="151"/>
      <c r="X546" s="151"/>
      <c r="Y546" s="151"/>
      <c r="Z546" s="151"/>
      <c r="AA546" s="156"/>
      <c r="AT546" s="157" t="s">
        <v>137</v>
      </c>
      <c r="AU546" s="157" t="s">
        <v>95</v>
      </c>
      <c r="AV546" s="10" t="s">
        <v>95</v>
      </c>
      <c r="AW546" s="10" t="s">
        <v>32</v>
      </c>
      <c r="AX546" s="10" t="s">
        <v>74</v>
      </c>
      <c r="AY546" s="157" t="s">
        <v>130</v>
      </c>
    </row>
    <row r="547" spans="2:65" s="10" customFormat="1" ht="22.5" customHeight="1">
      <c r="B547" s="150"/>
      <c r="C547" s="151"/>
      <c r="D547" s="151"/>
      <c r="E547" s="152" t="s">
        <v>5</v>
      </c>
      <c r="F547" s="270" t="s">
        <v>935</v>
      </c>
      <c r="G547" s="271"/>
      <c r="H547" s="271"/>
      <c r="I547" s="271"/>
      <c r="J547" s="151"/>
      <c r="K547" s="153">
        <v>16</v>
      </c>
      <c r="L547" s="151"/>
      <c r="M547" s="151"/>
      <c r="N547" s="151"/>
      <c r="O547" s="151"/>
      <c r="P547" s="151"/>
      <c r="Q547" s="151"/>
      <c r="R547" s="154"/>
      <c r="T547" s="155"/>
      <c r="U547" s="151"/>
      <c r="V547" s="151"/>
      <c r="W547" s="151"/>
      <c r="X547" s="151"/>
      <c r="Y547" s="151"/>
      <c r="Z547" s="151"/>
      <c r="AA547" s="156"/>
      <c r="AT547" s="157" t="s">
        <v>137</v>
      </c>
      <c r="AU547" s="157" t="s">
        <v>95</v>
      </c>
      <c r="AV547" s="10" t="s">
        <v>95</v>
      </c>
      <c r="AW547" s="10" t="s">
        <v>32</v>
      </c>
      <c r="AX547" s="10" t="s">
        <v>74</v>
      </c>
      <c r="AY547" s="157" t="s">
        <v>130</v>
      </c>
    </row>
    <row r="548" spans="2:65" s="10" customFormat="1" ht="22.5" customHeight="1">
      <c r="B548" s="150"/>
      <c r="C548" s="151"/>
      <c r="D548" s="151"/>
      <c r="E548" s="152" t="s">
        <v>5</v>
      </c>
      <c r="F548" s="270" t="s">
        <v>1080</v>
      </c>
      <c r="G548" s="271"/>
      <c r="H548" s="271"/>
      <c r="I548" s="271"/>
      <c r="J548" s="151"/>
      <c r="K548" s="153">
        <v>0</v>
      </c>
      <c r="L548" s="151"/>
      <c r="M548" s="151"/>
      <c r="N548" s="151"/>
      <c r="O548" s="151"/>
      <c r="P548" s="151"/>
      <c r="Q548" s="151"/>
      <c r="R548" s="154"/>
      <c r="T548" s="155"/>
      <c r="U548" s="151"/>
      <c r="V548" s="151"/>
      <c r="W548" s="151"/>
      <c r="X548" s="151"/>
      <c r="Y548" s="151"/>
      <c r="Z548" s="151"/>
      <c r="AA548" s="156"/>
      <c r="AT548" s="157" t="s">
        <v>137</v>
      </c>
      <c r="AU548" s="157" t="s">
        <v>95</v>
      </c>
      <c r="AV548" s="10" t="s">
        <v>95</v>
      </c>
      <c r="AW548" s="10" t="s">
        <v>32</v>
      </c>
      <c r="AX548" s="10" t="s">
        <v>74</v>
      </c>
      <c r="AY548" s="157" t="s">
        <v>130</v>
      </c>
    </row>
    <row r="549" spans="2:65" s="11" customFormat="1" ht="22.5" customHeight="1">
      <c r="B549" s="158"/>
      <c r="C549" s="159"/>
      <c r="D549" s="159"/>
      <c r="E549" s="160" t="s">
        <v>5</v>
      </c>
      <c r="F549" s="291" t="s">
        <v>141</v>
      </c>
      <c r="G549" s="275"/>
      <c r="H549" s="275"/>
      <c r="I549" s="275"/>
      <c r="J549" s="159"/>
      <c r="K549" s="161">
        <v>62</v>
      </c>
      <c r="L549" s="159"/>
      <c r="M549" s="159"/>
      <c r="N549" s="159"/>
      <c r="O549" s="159"/>
      <c r="P549" s="159"/>
      <c r="Q549" s="159"/>
      <c r="R549" s="162"/>
      <c r="T549" s="163"/>
      <c r="U549" s="159"/>
      <c r="V549" s="159"/>
      <c r="W549" s="159"/>
      <c r="X549" s="159"/>
      <c r="Y549" s="159"/>
      <c r="Z549" s="159"/>
      <c r="AA549" s="164"/>
      <c r="AT549" s="165" t="s">
        <v>137</v>
      </c>
      <c r="AU549" s="165" t="s">
        <v>95</v>
      </c>
      <c r="AV549" s="11" t="s">
        <v>135</v>
      </c>
      <c r="AW549" s="11" t="s">
        <v>32</v>
      </c>
      <c r="AX549" s="11" t="s">
        <v>80</v>
      </c>
      <c r="AY549" s="165" t="s">
        <v>130</v>
      </c>
    </row>
    <row r="550" spans="2:65" s="1" customFormat="1" ht="31.5" customHeight="1">
      <c r="B550" s="140"/>
      <c r="C550" s="141" t="s">
        <v>340</v>
      </c>
      <c r="D550" s="141" t="s">
        <v>131</v>
      </c>
      <c r="E550" s="142" t="s">
        <v>1083</v>
      </c>
      <c r="F550" s="260" t="s">
        <v>1084</v>
      </c>
      <c r="G550" s="260"/>
      <c r="H550" s="260"/>
      <c r="I550" s="260"/>
      <c r="J550" s="143" t="s">
        <v>181</v>
      </c>
      <c r="K550" s="144">
        <v>5</v>
      </c>
      <c r="L550" s="261">
        <v>0</v>
      </c>
      <c r="M550" s="261"/>
      <c r="N550" s="280">
        <f>ROUND(L550*K550,2)</f>
        <v>0</v>
      </c>
      <c r="O550" s="280"/>
      <c r="P550" s="280"/>
      <c r="Q550" s="280"/>
      <c r="R550" s="145"/>
      <c r="T550" s="146" t="s">
        <v>5</v>
      </c>
      <c r="U550" s="43" t="s">
        <v>39</v>
      </c>
      <c r="V550" s="147">
        <v>0</v>
      </c>
      <c r="W550" s="147">
        <f>V550*K550</f>
        <v>0</v>
      </c>
      <c r="X550" s="147">
        <v>0</v>
      </c>
      <c r="Y550" s="147">
        <f>X550*K550</f>
        <v>0</v>
      </c>
      <c r="Z550" s="147">
        <v>0</v>
      </c>
      <c r="AA550" s="148">
        <f>Z550*K550</f>
        <v>0</v>
      </c>
      <c r="AR550" s="20" t="s">
        <v>135</v>
      </c>
      <c r="AT550" s="20" t="s">
        <v>131</v>
      </c>
      <c r="AU550" s="20" t="s">
        <v>95</v>
      </c>
      <c r="AY550" s="20" t="s">
        <v>130</v>
      </c>
      <c r="BE550" s="149">
        <f>IF(U550="základní",N550,0)</f>
        <v>0</v>
      </c>
      <c r="BF550" s="149">
        <f>IF(U550="snížená",N550,0)</f>
        <v>0</v>
      </c>
      <c r="BG550" s="149">
        <f>IF(U550="zákl. přenesená",N550,0)</f>
        <v>0</v>
      </c>
      <c r="BH550" s="149">
        <f>IF(U550="sníž. přenesená",N550,0)</f>
        <v>0</v>
      </c>
      <c r="BI550" s="149">
        <f>IF(U550="nulová",N550,0)</f>
        <v>0</v>
      </c>
      <c r="BJ550" s="20" t="s">
        <v>80</v>
      </c>
      <c r="BK550" s="149">
        <f>ROUND(L550*K550,2)</f>
        <v>0</v>
      </c>
      <c r="BL550" s="20" t="s">
        <v>135</v>
      </c>
      <c r="BM550" s="20" t="s">
        <v>728</v>
      </c>
    </row>
    <row r="551" spans="2:65" s="10" customFormat="1" ht="22.5" customHeight="1">
      <c r="B551" s="150"/>
      <c r="C551" s="151"/>
      <c r="D551" s="151"/>
      <c r="E551" s="152" t="s">
        <v>5</v>
      </c>
      <c r="F551" s="263" t="s">
        <v>1055</v>
      </c>
      <c r="G551" s="264"/>
      <c r="H551" s="264"/>
      <c r="I551" s="264"/>
      <c r="J551" s="151"/>
      <c r="K551" s="153">
        <v>5</v>
      </c>
      <c r="L551" s="151"/>
      <c r="M551" s="151"/>
      <c r="N551" s="151"/>
      <c r="O551" s="151"/>
      <c r="P551" s="151"/>
      <c r="Q551" s="151"/>
      <c r="R551" s="154"/>
      <c r="T551" s="155"/>
      <c r="U551" s="151"/>
      <c r="V551" s="151"/>
      <c r="W551" s="151"/>
      <c r="X551" s="151"/>
      <c r="Y551" s="151"/>
      <c r="Z551" s="151"/>
      <c r="AA551" s="156"/>
      <c r="AT551" s="157" t="s">
        <v>137</v>
      </c>
      <c r="AU551" s="157" t="s">
        <v>95</v>
      </c>
      <c r="AV551" s="10" t="s">
        <v>95</v>
      </c>
      <c r="AW551" s="10" t="s">
        <v>32</v>
      </c>
      <c r="AX551" s="10" t="s">
        <v>74</v>
      </c>
      <c r="AY551" s="157" t="s">
        <v>130</v>
      </c>
    </row>
    <row r="552" spans="2:65" s="11" customFormat="1" ht="22.5" customHeight="1">
      <c r="B552" s="158"/>
      <c r="C552" s="159"/>
      <c r="D552" s="159"/>
      <c r="E552" s="160" t="s">
        <v>5</v>
      </c>
      <c r="F552" s="291" t="s">
        <v>141</v>
      </c>
      <c r="G552" s="275"/>
      <c r="H552" s="275"/>
      <c r="I552" s="275"/>
      <c r="J552" s="159"/>
      <c r="K552" s="161">
        <v>5</v>
      </c>
      <c r="L552" s="159"/>
      <c r="M552" s="159"/>
      <c r="N552" s="159"/>
      <c r="O552" s="159"/>
      <c r="P552" s="159"/>
      <c r="Q552" s="159"/>
      <c r="R552" s="162"/>
      <c r="T552" s="163"/>
      <c r="U552" s="159"/>
      <c r="V552" s="159"/>
      <c r="W552" s="159"/>
      <c r="X552" s="159"/>
      <c r="Y552" s="159"/>
      <c r="Z552" s="159"/>
      <c r="AA552" s="164"/>
      <c r="AT552" s="165" t="s">
        <v>137</v>
      </c>
      <c r="AU552" s="165" t="s">
        <v>95</v>
      </c>
      <c r="AV552" s="11" t="s">
        <v>135</v>
      </c>
      <c r="AW552" s="11" t="s">
        <v>32</v>
      </c>
      <c r="AX552" s="11" t="s">
        <v>80</v>
      </c>
      <c r="AY552" s="165" t="s">
        <v>130</v>
      </c>
    </row>
    <row r="553" spans="2:65" s="1" customFormat="1" ht="31.5" customHeight="1">
      <c r="B553" s="140"/>
      <c r="C553" s="141" t="s">
        <v>476</v>
      </c>
      <c r="D553" s="141" t="s">
        <v>131</v>
      </c>
      <c r="E553" s="142" t="s">
        <v>1085</v>
      </c>
      <c r="F553" s="260" t="s">
        <v>1086</v>
      </c>
      <c r="G553" s="260"/>
      <c r="H553" s="260"/>
      <c r="I553" s="260"/>
      <c r="J553" s="143" t="s">
        <v>181</v>
      </c>
      <c r="K553" s="144">
        <v>3</v>
      </c>
      <c r="L553" s="261">
        <v>0</v>
      </c>
      <c r="M553" s="261"/>
      <c r="N553" s="280">
        <f>ROUND(L553*K553,2)</f>
        <v>0</v>
      </c>
      <c r="O553" s="280"/>
      <c r="P553" s="280"/>
      <c r="Q553" s="280"/>
      <c r="R553" s="145"/>
      <c r="T553" s="146" t="s">
        <v>5</v>
      </c>
      <c r="U553" s="43" t="s">
        <v>39</v>
      </c>
      <c r="V553" s="147">
        <v>0</v>
      </c>
      <c r="W553" s="147">
        <f>V553*K553</f>
        <v>0</v>
      </c>
      <c r="X553" s="147">
        <v>0</v>
      </c>
      <c r="Y553" s="147">
        <f>X553*K553</f>
        <v>0</v>
      </c>
      <c r="Z553" s="147">
        <v>0</v>
      </c>
      <c r="AA553" s="148">
        <f>Z553*K553</f>
        <v>0</v>
      </c>
      <c r="AR553" s="20" t="s">
        <v>135</v>
      </c>
      <c r="AT553" s="20" t="s">
        <v>131</v>
      </c>
      <c r="AU553" s="20" t="s">
        <v>95</v>
      </c>
      <c r="AY553" s="20" t="s">
        <v>130</v>
      </c>
      <c r="BE553" s="149">
        <f>IF(U553="základní",N553,0)</f>
        <v>0</v>
      </c>
      <c r="BF553" s="149">
        <f>IF(U553="snížená",N553,0)</f>
        <v>0</v>
      </c>
      <c r="BG553" s="149">
        <f>IF(U553="zákl. přenesená",N553,0)</f>
        <v>0</v>
      </c>
      <c r="BH553" s="149">
        <f>IF(U553="sníž. přenesená",N553,0)</f>
        <v>0</v>
      </c>
      <c r="BI553" s="149">
        <f>IF(U553="nulová",N553,0)</f>
        <v>0</v>
      </c>
      <c r="BJ553" s="20" t="s">
        <v>80</v>
      </c>
      <c r="BK553" s="149">
        <f>ROUND(L553*K553,2)</f>
        <v>0</v>
      </c>
      <c r="BL553" s="20" t="s">
        <v>135</v>
      </c>
      <c r="BM553" s="20" t="s">
        <v>742</v>
      </c>
    </row>
    <row r="554" spans="2:65" s="1" customFormat="1" ht="30" customHeight="1">
      <c r="B554" s="34"/>
      <c r="C554" s="35"/>
      <c r="D554" s="35"/>
      <c r="E554" s="35"/>
      <c r="F554" s="283" t="s">
        <v>1087</v>
      </c>
      <c r="G554" s="284"/>
      <c r="H554" s="284"/>
      <c r="I554" s="284"/>
      <c r="J554" s="35"/>
      <c r="K554" s="35"/>
      <c r="L554" s="35"/>
      <c r="M554" s="35"/>
      <c r="N554" s="35"/>
      <c r="O554" s="35"/>
      <c r="P554" s="35"/>
      <c r="Q554" s="35"/>
      <c r="R554" s="36"/>
      <c r="T554" s="173"/>
      <c r="U554" s="35"/>
      <c r="V554" s="35"/>
      <c r="W554" s="35"/>
      <c r="X554" s="35"/>
      <c r="Y554" s="35"/>
      <c r="Z554" s="35"/>
      <c r="AA554" s="73"/>
      <c r="AT554" s="20" t="s">
        <v>481</v>
      </c>
      <c r="AU554" s="20" t="s">
        <v>95</v>
      </c>
    </row>
    <row r="555" spans="2:65" s="10" customFormat="1" ht="22.5" customHeight="1">
      <c r="B555" s="150"/>
      <c r="C555" s="151"/>
      <c r="D555" s="151"/>
      <c r="E555" s="152" t="s">
        <v>5</v>
      </c>
      <c r="F555" s="270" t="s">
        <v>1088</v>
      </c>
      <c r="G555" s="271"/>
      <c r="H555" s="271"/>
      <c r="I555" s="271"/>
      <c r="J555" s="151"/>
      <c r="K555" s="153">
        <v>3</v>
      </c>
      <c r="L555" s="151"/>
      <c r="M555" s="151"/>
      <c r="N555" s="151"/>
      <c r="O555" s="151"/>
      <c r="P555" s="151"/>
      <c r="Q555" s="151"/>
      <c r="R555" s="154"/>
      <c r="T555" s="155"/>
      <c r="U555" s="151"/>
      <c r="V555" s="151"/>
      <c r="W555" s="151"/>
      <c r="X555" s="151"/>
      <c r="Y555" s="151"/>
      <c r="Z555" s="151"/>
      <c r="AA555" s="156"/>
      <c r="AT555" s="157" t="s">
        <v>137</v>
      </c>
      <c r="AU555" s="157" t="s">
        <v>95</v>
      </c>
      <c r="AV555" s="10" t="s">
        <v>95</v>
      </c>
      <c r="AW555" s="10" t="s">
        <v>32</v>
      </c>
      <c r="AX555" s="10" t="s">
        <v>74</v>
      </c>
      <c r="AY555" s="157" t="s">
        <v>130</v>
      </c>
    </row>
    <row r="556" spans="2:65" s="11" customFormat="1" ht="22.5" customHeight="1">
      <c r="B556" s="158"/>
      <c r="C556" s="159"/>
      <c r="D556" s="159"/>
      <c r="E556" s="160" t="s">
        <v>5</v>
      </c>
      <c r="F556" s="291" t="s">
        <v>141</v>
      </c>
      <c r="G556" s="275"/>
      <c r="H556" s="275"/>
      <c r="I556" s="275"/>
      <c r="J556" s="159"/>
      <c r="K556" s="161">
        <v>3</v>
      </c>
      <c r="L556" s="159"/>
      <c r="M556" s="159"/>
      <c r="N556" s="159"/>
      <c r="O556" s="159"/>
      <c r="P556" s="159"/>
      <c r="Q556" s="159"/>
      <c r="R556" s="162"/>
      <c r="T556" s="163"/>
      <c r="U556" s="159"/>
      <c r="V556" s="159"/>
      <c r="W556" s="159"/>
      <c r="X556" s="159"/>
      <c r="Y556" s="159"/>
      <c r="Z556" s="159"/>
      <c r="AA556" s="164"/>
      <c r="AT556" s="165" t="s">
        <v>137</v>
      </c>
      <c r="AU556" s="165" t="s">
        <v>95</v>
      </c>
      <c r="AV556" s="11" t="s">
        <v>135</v>
      </c>
      <c r="AW556" s="11" t="s">
        <v>32</v>
      </c>
      <c r="AX556" s="11" t="s">
        <v>80</v>
      </c>
      <c r="AY556" s="165" t="s">
        <v>130</v>
      </c>
    </row>
    <row r="557" spans="2:65" s="1" customFormat="1" ht="31.5" customHeight="1">
      <c r="B557" s="140"/>
      <c r="C557" s="141" t="s">
        <v>1089</v>
      </c>
      <c r="D557" s="141" t="s">
        <v>131</v>
      </c>
      <c r="E557" s="142" t="s">
        <v>1090</v>
      </c>
      <c r="F557" s="260" t="s">
        <v>1091</v>
      </c>
      <c r="G557" s="260"/>
      <c r="H557" s="260"/>
      <c r="I557" s="260"/>
      <c r="J557" s="143" t="s">
        <v>181</v>
      </c>
      <c r="K557" s="144">
        <v>17</v>
      </c>
      <c r="L557" s="261">
        <v>0</v>
      </c>
      <c r="M557" s="261"/>
      <c r="N557" s="280">
        <f>ROUND(L557*K557,2)</f>
        <v>0</v>
      </c>
      <c r="O557" s="280"/>
      <c r="P557" s="280"/>
      <c r="Q557" s="280"/>
      <c r="R557" s="145"/>
      <c r="T557" s="146" t="s">
        <v>5</v>
      </c>
      <c r="U557" s="43" t="s">
        <v>39</v>
      </c>
      <c r="V557" s="147">
        <v>0</v>
      </c>
      <c r="W557" s="147">
        <f>V557*K557</f>
        <v>0</v>
      </c>
      <c r="X557" s="147">
        <v>0</v>
      </c>
      <c r="Y557" s="147">
        <f>X557*K557</f>
        <v>0</v>
      </c>
      <c r="Z557" s="147">
        <v>0</v>
      </c>
      <c r="AA557" s="148">
        <f>Z557*K557</f>
        <v>0</v>
      </c>
      <c r="AR557" s="20" t="s">
        <v>135</v>
      </c>
      <c r="AT557" s="20" t="s">
        <v>131</v>
      </c>
      <c r="AU557" s="20" t="s">
        <v>95</v>
      </c>
      <c r="AY557" s="20" t="s">
        <v>130</v>
      </c>
      <c r="BE557" s="149">
        <f>IF(U557="základní",N557,0)</f>
        <v>0</v>
      </c>
      <c r="BF557" s="149">
        <f>IF(U557="snížená",N557,0)</f>
        <v>0</v>
      </c>
      <c r="BG557" s="149">
        <f>IF(U557="zákl. přenesená",N557,0)</f>
        <v>0</v>
      </c>
      <c r="BH557" s="149">
        <f>IF(U557="sníž. přenesená",N557,0)</f>
        <v>0</v>
      </c>
      <c r="BI557" s="149">
        <f>IF(U557="nulová",N557,0)</f>
        <v>0</v>
      </c>
      <c r="BJ557" s="20" t="s">
        <v>80</v>
      </c>
      <c r="BK557" s="149">
        <f>ROUND(L557*K557,2)</f>
        <v>0</v>
      </c>
      <c r="BL557" s="20" t="s">
        <v>135</v>
      </c>
      <c r="BM557" s="20" t="s">
        <v>734</v>
      </c>
    </row>
    <row r="558" spans="2:65" s="10" customFormat="1" ht="22.5" customHeight="1">
      <c r="B558" s="150"/>
      <c r="C558" s="151"/>
      <c r="D558" s="151"/>
      <c r="E558" s="152" t="s">
        <v>5</v>
      </c>
      <c r="F558" s="263" t="s">
        <v>1092</v>
      </c>
      <c r="G558" s="264"/>
      <c r="H558" s="264"/>
      <c r="I558" s="264"/>
      <c r="J558" s="151"/>
      <c r="K558" s="153">
        <v>17</v>
      </c>
      <c r="L558" s="151"/>
      <c r="M558" s="151"/>
      <c r="N558" s="151"/>
      <c r="O558" s="151"/>
      <c r="P558" s="151"/>
      <c r="Q558" s="151"/>
      <c r="R558" s="154"/>
      <c r="T558" s="155"/>
      <c r="U558" s="151"/>
      <c r="V558" s="151"/>
      <c r="W558" s="151"/>
      <c r="X558" s="151"/>
      <c r="Y558" s="151"/>
      <c r="Z558" s="151"/>
      <c r="AA558" s="156"/>
      <c r="AT558" s="157" t="s">
        <v>137</v>
      </c>
      <c r="AU558" s="157" t="s">
        <v>95</v>
      </c>
      <c r="AV558" s="10" t="s">
        <v>95</v>
      </c>
      <c r="AW558" s="10" t="s">
        <v>32</v>
      </c>
      <c r="AX558" s="10" t="s">
        <v>74</v>
      </c>
      <c r="AY558" s="157" t="s">
        <v>130</v>
      </c>
    </row>
    <row r="559" spans="2:65" s="11" customFormat="1" ht="22.5" customHeight="1">
      <c r="B559" s="158"/>
      <c r="C559" s="159"/>
      <c r="D559" s="159"/>
      <c r="E559" s="160" t="s">
        <v>5</v>
      </c>
      <c r="F559" s="291" t="s">
        <v>141</v>
      </c>
      <c r="G559" s="275"/>
      <c r="H559" s="275"/>
      <c r="I559" s="275"/>
      <c r="J559" s="159"/>
      <c r="K559" s="161">
        <v>17</v>
      </c>
      <c r="L559" s="159"/>
      <c r="M559" s="159"/>
      <c r="N559" s="159"/>
      <c r="O559" s="159"/>
      <c r="P559" s="159"/>
      <c r="Q559" s="159"/>
      <c r="R559" s="162"/>
      <c r="T559" s="163"/>
      <c r="U559" s="159"/>
      <c r="V559" s="159"/>
      <c r="W559" s="159"/>
      <c r="X559" s="159"/>
      <c r="Y559" s="159"/>
      <c r="Z559" s="159"/>
      <c r="AA559" s="164"/>
      <c r="AT559" s="165" t="s">
        <v>137</v>
      </c>
      <c r="AU559" s="165" t="s">
        <v>95</v>
      </c>
      <c r="AV559" s="11" t="s">
        <v>135</v>
      </c>
      <c r="AW559" s="11" t="s">
        <v>32</v>
      </c>
      <c r="AX559" s="11" t="s">
        <v>80</v>
      </c>
      <c r="AY559" s="165" t="s">
        <v>130</v>
      </c>
    </row>
    <row r="560" spans="2:65" s="1" customFormat="1" ht="31.5" customHeight="1">
      <c r="B560" s="140"/>
      <c r="C560" s="141" t="s">
        <v>1093</v>
      </c>
      <c r="D560" s="141" t="s">
        <v>131</v>
      </c>
      <c r="E560" s="142" t="s">
        <v>1094</v>
      </c>
      <c r="F560" s="260" t="s">
        <v>1095</v>
      </c>
      <c r="G560" s="260"/>
      <c r="H560" s="260"/>
      <c r="I560" s="260"/>
      <c r="J560" s="143" t="s">
        <v>181</v>
      </c>
      <c r="K560" s="144">
        <v>1</v>
      </c>
      <c r="L560" s="261">
        <v>0</v>
      </c>
      <c r="M560" s="261"/>
      <c r="N560" s="280">
        <f>ROUND(L560*K560,2)</f>
        <v>0</v>
      </c>
      <c r="O560" s="280"/>
      <c r="P560" s="280"/>
      <c r="Q560" s="280"/>
      <c r="R560" s="145"/>
      <c r="T560" s="146" t="s">
        <v>5</v>
      </c>
      <c r="U560" s="43" t="s">
        <v>39</v>
      </c>
      <c r="V560" s="147">
        <v>0</v>
      </c>
      <c r="W560" s="147">
        <f>V560*K560</f>
        <v>0</v>
      </c>
      <c r="X560" s="147">
        <v>0</v>
      </c>
      <c r="Y560" s="147">
        <f>X560*K560</f>
        <v>0</v>
      </c>
      <c r="Z560" s="147">
        <v>0</v>
      </c>
      <c r="AA560" s="148">
        <f>Z560*K560</f>
        <v>0</v>
      </c>
      <c r="AR560" s="20" t="s">
        <v>135</v>
      </c>
      <c r="AT560" s="20" t="s">
        <v>131</v>
      </c>
      <c r="AU560" s="20" t="s">
        <v>95</v>
      </c>
      <c r="AY560" s="20" t="s">
        <v>130</v>
      </c>
      <c r="BE560" s="149">
        <f>IF(U560="základní",N560,0)</f>
        <v>0</v>
      </c>
      <c r="BF560" s="149">
        <f>IF(U560="snížená",N560,0)</f>
        <v>0</v>
      </c>
      <c r="BG560" s="149">
        <f>IF(U560="zákl. přenesená",N560,0)</f>
        <v>0</v>
      </c>
      <c r="BH560" s="149">
        <f>IF(U560="sníž. přenesená",N560,0)</f>
        <v>0</v>
      </c>
      <c r="BI560" s="149">
        <f>IF(U560="nulová",N560,0)</f>
        <v>0</v>
      </c>
      <c r="BJ560" s="20" t="s">
        <v>80</v>
      </c>
      <c r="BK560" s="149">
        <f>ROUND(L560*K560,2)</f>
        <v>0</v>
      </c>
      <c r="BL560" s="20" t="s">
        <v>135</v>
      </c>
      <c r="BM560" s="20" t="s">
        <v>945</v>
      </c>
    </row>
    <row r="561" spans="2:65" s="1" customFormat="1" ht="30" customHeight="1">
      <c r="B561" s="34"/>
      <c r="C561" s="35"/>
      <c r="D561" s="35"/>
      <c r="E561" s="35"/>
      <c r="F561" s="283" t="s">
        <v>1096</v>
      </c>
      <c r="G561" s="284"/>
      <c r="H561" s="284"/>
      <c r="I561" s="284"/>
      <c r="J561" s="35"/>
      <c r="K561" s="35"/>
      <c r="L561" s="35"/>
      <c r="M561" s="35"/>
      <c r="N561" s="35"/>
      <c r="O561" s="35"/>
      <c r="P561" s="35"/>
      <c r="Q561" s="35"/>
      <c r="R561" s="36"/>
      <c r="T561" s="173"/>
      <c r="U561" s="35"/>
      <c r="V561" s="35"/>
      <c r="W561" s="35"/>
      <c r="X561" s="35"/>
      <c r="Y561" s="35"/>
      <c r="Z561" s="35"/>
      <c r="AA561" s="73"/>
      <c r="AT561" s="20" t="s">
        <v>481</v>
      </c>
      <c r="AU561" s="20" t="s">
        <v>95</v>
      </c>
    </row>
    <row r="562" spans="2:65" s="1" customFormat="1" ht="31.5" customHeight="1">
      <c r="B562" s="140"/>
      <c r="C562" s="141" t="s">
        <v>1097</v>
      </c>
      <c r="D562" s="141" t="s">
        <v>131</v>
      </c>
      <c r="E562" s="142" t="s">
        <v>1098</v>
      </c>
      <c r="F562" s="260" t="s">
        <v>1099</v>
      </c>
      <c r="G562" s="260"/>
      <c r="H562" s="260"/>
      <c r="I562" s="260"/>
      <c r="J562" s="143" t="s">
        <v>181</v>
      </c>
      <c r="K562" s="144">
        <v>2</v>
      </c>
      <c r="L562" s="261">
        <v>0</v>
      </c>
      <c r="M562" s="261"/>
      <c r="N562" s="280">
        <f>ROUND(L562*K562,2)</f>
        <v>0</v>
      </c>
      <c r="O562" s="280"/>
      <c r="P562" s="280"/>
      <c r="Q562" s="280"/>
      <c r="R562" s="145"/>
      <c r="T562" s="146" t="s">
        <v>5</v>
      </c>
      <c r="U562" s="43" t="s">
        <v>39</v>
      </c>
      <c r="V562" s="147">
        <v>0</v>
      </c>
      <c r="W562" s="147">
        <f>V562*K562</f>
        <v>0</v>
      </c>
      <c r="X562" s="147">
        <v>0</v>
      </c>
      <c r="Y562" s="147">
        <f>X562*K562</f>
        <v>0</v>
      </c>
      <c r="Z562" s="147">
        <v>0</v>
      </c>
      <c r="AA562" s="148">
        <f>Z562*K562</f>
        <v>0</v>
      </c>
      <c r="AR562" s="20" t="s">
        <v>135</v>
      </c>
      <c r="AT562" s="20" t="s">
        <v>131</v>
      </c>
      <c r="AU562" s="20" t="s">
        <v>95</v>
      </c>
      <c r="AY562" s="20" t="s">
        <v>130</v>
      </c>
      <c r="BE562" s="149">
        <f>IF(U562="základní",N562,0)</f>
        <v>0</v>
      </c>
      <c r="BF562" s="149">
        <f>IF(U562="snížená",N562,0)</f>
        <v>0</v>
      </c>
      <c r="BG562" s="149">
        <f>IF(U562="zákl. přenesená",N562,0)</f>
        <v>0</v>
      </c>
      <c r="BH562" s="149">
        <f>IF(U562="sníž. přenesená",N562,0)</f>
        <v>0</v>
      </c>
      <c r="BI562" s="149">
        <f>IF(U562="nulová",N562,0)</f>
        <v>0</v>
      </c>
      <c r="BJ562" s="20" t="s">
        <v>80</v>
      </c>
      <c r="BK562" s="149">
        <f>ROUND(L562*K562,2)</f>
        <v>0</v>
      </c>
      <c r="BL562" s="20" t="s">
        <v>135</v>
      </c>
      <c r="BM562" s="20" t="s">
        <v>1100</v>
      </c>
    </row>
    <row r="563" spans="2:65" s="1" customFormat="1" ht="22.5" customHeight="1">
      <c r="B563" s="140"/>
      <c r="C563" s="166" t="s">
        <v>347</v>
      </c>
      <c r="D563" s="166" t="s">
        <v>151</v>
      </c>
      <c r="E563" s="167" t="s">
        <v>1101</v>
      </c>
      <c r="F563" s="281" t="s">
        <v>1102</v>
      </c>
      <c r="G563" s="281"/>
      <c r="H563" s="281"/>
      <c r="I563" s="281"/>
      <c r="J563" s="168" t="s">
        <v>181</v>
      </c>
      <c r="K563" s="169">
        <v>2</v>
      </c>
      <c r="L563" s="285">
        <v>0</v>
      </c>
      <c r="M563" s="285"/>
      <c r="N563" s="282">
        <f>ROUND(L563*K563,2)</f>
        <v>0</v>
      </c>
      <c r="O563" s="280"/>
      <c r="P563" s="280"/>
      <c r="Q563" s="280"/>
      <c r="R563" s="145"/>
      <c r="T563" s="146" t="s">
        <v>5</v>
      </c>
      <c r="U563" s="43" t="s">
        <v>39</v>
      </c>
      <c r="V563" s="147">
        <v>0</v>
      </c>
      <c r="W563" s="147">
        <f>V563*K563</f>
        <v>0</v>
      </c>
      <c r="X563" s="147">
        <v>0</v>
      </c>
      <c r="Y563" s="147">
        <f>X563*K563</f>
        <v>0</v>
      </c>
      <c r="Z563" s="147">
        <v>0</v>
      </c>
      <c r="AA563" s="148">
        <f>Z563*K563</f>
        <v>0</v>
      </c>
      <c r="AR563" s="20" t="s">
        <v>154</v>
      </c>
      <c r="AT563" s="20" t="s">
        <v>151</v>
      </c>
      <c r="AU563" s="20" t="s">
        <v>95</v>
      </c>
      <c r="AY563" s="20" t="s">
        <v>130</v>
      </c>
      <c r="BE563" s="149">
        <f>IF(U563="základní",N563,0)</f>
        <v>0</v>
      </c>
      <c r="BF563" s="149">
        <f>IF(U563="snížená",N563,0)</f>
        <v>0</v>
      </c>
      <c r="BG563" s="149">
        <f>IF(U563="zákl. přenesená",N563,0)</f>
        <v>0</v>
      </c>
      <c r="BH563" s="149">
        <f>IF(U563="sníž. přenesená",N563,0)</f>
        <v>0</v>
      </c>
      <c r="BI563" s="149">
        <f>IF(U563="nulová",N563,0)</f>
        <v>0</v>
      </c>
      <c r="BJ563" s="20" t="s">
        <v>80</v>
      </c>
      <c r="BK563" s="149">
        <f>ROUND(L563*K563,2)</f>
        <v>0</v>
      </c>
      <c r="BL563" s="20" t="s">
        <v>135</v>
      </c>
      <c r="BM563" s="20" t="s">
        <v>1103</v>
      </c>
    </row>
    <row r="564" spans="2:65" s="1" customFormat="1" ht="22.5" customHeight="1">
      <c r="B564" s="140"/>
      <c r="C564" s="166" t="s">
        <v>1104</v>
      </c>
      <c r="D564" s="166" t="s">
        <v>151</v>
      </c>
      <c r="E564" s="167" t="s">
        <v>1105</v>
      </c>
      <c r="F564" s="281" t="s">
        <v>1106</v>
      </c>
      <c r="G564" s="281"/>
      <c r="H564" s="281"/>
      <c r="I564" s="281"/>
      <c r="J564" s="168" t="s">
        <v>1107</v>
      </c>
      <c r="K564" s="169">
        <v>2</v>
      </c>
      <c r="L564" s="285">
        <v>0</v>
      </c>
      <c r="M564" s="285"/>
      <c r="N564" s="282">
        <f>ROUND(L564*K564,2)</f>
        <v>0</v>
      </c>
      <c r="O564" s="280"/>
      <c r="P564" s="280"/>
      <c r="Q564" s="280"/>
      <c r="R564" s="145"/>
      <c r="T564" s="146" t="s">
        <v>5</v>
      </c>
      <c r="U564" s="43" t="s">
        <v>39</v>
      </c>
      <c r="V564" s="147">
        <v>0</v>
      </c>
      <c r="W564" s="147">
        <f>V564*K564</f>
        <v>0</v>
      </c>
      <c r="X564" s="147">
        <v>0</v>
      </c>
      <c r="Y564" s="147">
        <f>X564*K564</f>
        <v>0</v>
      </c>
      <c r="Z564" s="147">
        <v>0</v>
      </c>
      <c r="AA564" s="148">
        <f>Z564*K564</f>
        <v>0</v>
      </c>
      <c r="AR564" s="20" t="s">
        <v>154</v>
      </c>
      <c r="AT564" s="20" t="s">
        <v>151</v>
      </c>
      <c r="AU564" s="20" t="s">
        <v>95</v>
      </c>
      <c r="AY564" s="20" t="s">
        <v>130</v>
      </c>
      <c r="BE564" s="149">
        <f>IF(U564="základní",N564,0)</f>
        <v>0</v>
      </c>
      <c r="BF564" s="149">
        <f>IF(U564="snížená",N564,0)</f>
        <v>0</v>
      </c>
      <c r="BG564" s="149">
        <f>IF(U564="zákl. přenesená",N564,0)</f>
        <v>0</v>
      </c>
      <c r="BH564" s="149">
        <f>IF(U564="sníž. přenesená",N564,0)</f>
        <v>0</v>
      </c>
      <c r="BI564" s="149">
        <f>IF(U564="nulová",N564,0)</f>
        <v>0</v>
      </c>
      <c r="BJ564" s="20" t="s">
        <v>80</v>
      </c>
      <c r="BK564" s="149">
        <f>ROUND(L564*K564,2)</f>
        <v>0</v>
      </c>
      <c r="BL564" s="20" t="s">
        <v>135</v>
      </c>
      <c r="BM564" s="20" t="s">
        <v>1108</v>
      </c>
    </row>
    <row r="565" spans="2:65" s="1" customFormat="1" ht="42" customHeight="1">
      <c r="B565" s="34"/>
      <c r="C565" s="35"/>
      <c r="D565" s="35"/>
      <c r="E565" s="35"/>
      <c r="F565" s="283" t="s">
        <v>1109</v>
      </c>
      <c r="G565" s="284"/>
      <c r="H565" s="284"/>
      <c r="I565" s="284"/>
      <c r="J565" s="35"/>
      <c r="K565" s="35"/>
      <c r="L565" s="35"/>
      <c r="M565" s="35"/>
      <c r="N565" s="35"/>
      <c r="O565" s="35"/>
      <c r="P565" s="35"/>
      <c r="Q565" s="35"/>
      <c r="R565" s="36"/>
      <c r="T565" s="173"/>
      <c r="U565" s="35"/>
      <c r="V565" s="35"/>
      <c r="W565" s="35"/>
      <c r="X565" s="35"/>
      <c r="Y565" s="35"/>
      <c r="Z565" s="35"/>
      <c r="AA565" s="73"/>
      <c r="AT565" s="20" t="s">
        <v>481</v>
      </c>
      <c r="AU565" s="20" t="s">
        <v>95</v>
      </c>
    </row>
    <row r="566" spans="2:65" s="1" customFormat="1" ht="31.5" customHeight="1">
      <c r="B566" s="140"/>
      <c r="C566" s="141" t="s">
        <v>351</v>
      </c>
      <c r="D566" s="141" t="s">
        <v>131</v>
      </c>
      <c r="E566" s="142" t="s">
        <v>1110</v>
      </c>
      <c r="F566" s="260" t="s">
        <v>1111</v>
      </c>
      <c r="G566" s="260"/>
      <c r="H566" s="260"/>
      <c r="I566" s="260"/>
      <c r="J566" s="143" t="s">
        <v>181</v>
      </c>
      <c r="K566" s="144">
        <v>18</v>
      </c>
      <c r="L566" s="261">
        <v>0</v>
      </c>
      <c r="M566" s="261"/>
      <c r="N566" s="280">
        <f>ROUND(L566*K566,2)</f>
        <v>0</v>
      </c>
      <c r="O566" s="280"/>
      <c r="P566" s="280"/>
      <c r="Q566" s="280"/>
      <c r="R566" s="145"/>
      <c r="T566" s="146" t="s">
        <v>5</v>
      </c>
      <c r="U566" s="43" t="s">
        <v>39</v>
      </c>
      <c r="V566" s="147">
        <v>0</v>
      </c>
      <c r="W566" s="147">
        <f>V566*K566</f>
        <v>0</v>
      </c>
      <c r="X566" s="147">
        <v>0</v>
      </c>
      <c r="Y566" s="147">
        <f>X566*K566</f>
        <v>0</v>
      </c>
      <c r="Z566" s="147">
        <v>0</v>
      </c>
      <c r="AA566" s="148">
        <f>Z566*K566</f>
        <v>0</v>
      </c>
      <c r="AR566" s="20" t="s">
        <v>135</v>
      </c>
      <c r="AT566" s="20" t="s">
        <v>131</v>
      </c>
      <c r="AU566" s="20" t="s">
        <v>95</v>
      </c>
      <c r="AY566" s="20" t="s">
        <v>130</v>
      </c>
      <c r="BE566" s="149">
        <f>IF(U566="základní",N566,0)</f>
        <v>0</v>
      </c>
      <c r="BF566" s="149">
        <f>IF(U566="snížená",N566,0)</f>
        <v>0</v>
      </c>
      <c r="BG566" s="149">
        <f>IF(U566="zákl. přenesená",N566,0)</f>
        <v>0</v>
      </c>
      <c r="BH566" s="149">
        <f>IF(U566="sníž. přenesená",N566,0)</f>
        <v>0</v>
      </c>
      <c r="BI566" s="149">
        <f>IF(U566="nulová",N566,0)</f>
        <v>0</v>
      </c>
      <c r="BJ566" s="20" t="s">
        <v>80</v>
      </c>
      <c r="BK566" s="149">
        <f>ROUND(L566*K566,2)</f>
        <v>0</v>
      </c>
      <c r="BL566" s="20" t="s">
        <v>135</v>
      </c>
      <c r="BM566" s="20" t="s">
        <v>1112</v>
      </c>
    </row>
    <row r="567" spans="2:65" s="1" customFormat="1" ht="22.5" customHeight="1">
      <c r="B567" s="34"/>
      <c r="C567" s="35"/>
      <c r="D567" s="35"/>
      <c r="E567" s="35"/>
      <c r="F567" s="283" t="s">
        <v>1113</v>
      </c>
      <c r="G567" s="284"/>
      <c r="H567" s="284"/>
      <c r="I567" s="284"/>
      <c r="J567" s="35"/>
      <c r="K567" s="35"/>
      <c r="L567" s="35"/>
      <c r="M567" s="35"/>
      <c r="N567" s="35"/>
      <c r="O567" s="35"/>
      <c r="P567" s="35"/>
      <c r="Q567" s="35"/>
      <c r="R567" s="36"/>
      <c r="T567" s="173"/>
      <c r="U567" s="35"/>
      <c r="V567" s="35"/>
      <c r="W567" s="35"/>
      <c r="X567" s="35"/>
      <c r="Y567" s="35"/>
      <c r="Z567" s="35"/>
      <c r="AA567" s="73"/>
      <c r="AT567" s="20" t="s">
        <v>481</v>
      </c>
      <c r="AU567" s="20" t="s">
        <v>95</v>
      </c>
    </row>
    <row r="568" spans="2:65" s="1" customFormat="1" ht="31.5" customHeight="1">
      <c r="B568" s="140"/>
      <c r="C568" s="141" t="s">
        <v>1114</v>
      </c>
      <c r="D568" s="141" t="s">
        <v>131</v>
      </c>
      <c r="E568" s="142" t="s">
        <v>1115</v>
      </c>
      <c r="F568" s="260" t="s">
        <v>1116</v>
      </c>
      <c r="G568" s="260"/>
      <c r="H568" s="260"/>
      <c r="I568" s="260"/>
      <c r="J568" s="143" t="s">
        <v>181</v>
      </c>
      <c r="K568" s="144">
        <v>5</v>
      </c>
      <c r="L568" s="261">
        <v>0</v>
      </c>
      <c r="M568" s="261"/>
      <c r="N568" s="280">
        <f>ROUND(L568*K568,2)</f>
        <v>0</v>
      </c>
      <c r="O568" s="280"/>
      <c r="P568" s="280"/>
      <c r="Q568" s="280"/>
      <c r="R568" s="145"/>
      <c r="T568" s="146" t="s">
        <v>5</v>
      </c>
      <c r="U568" s="43" t="s">
        <v>39</v>
      </c>
      <c r="V568" s="147">
        <v>0</v>
      </c>
      <c r="W568" s="147">
        <f>V568*K568</f>
        <v>0</v>
      </c>
      <c r="X568" s="147">
        <v>0</v>
      </c>
      <c r="Y568" s="147">
        <f>X568*K568</f>
        <v>0</v>
      </c>
      <c r="Z568" s="147">
        <v>0</v>
      </c>
      <c r="AA568" s="148">
        <f>Z568*K568</f>
        <v>0</v>
      </c>
      <c r="AR568" s="20" t="s">
        <v>135</v>
      </c>
      <c r="AT568" s="20" t="s">
        <v>131</v>
      </c>
      <c r="AU568" s="20" t="s">
        <v>95</v>
      </c>
      <c r="AY568" s="20" t="s">
        <v>130</v>
      </c>
      <c r="BE568" s="149">
        <f>IF(U568="základní",N568,0)</f>
        <v>0</v>
      </c>
      <c r="BF568" s="149">
        <f>IF(U568="snížená",N568,0)</f>
        <v>0</v>
      </c>
      <c r="BG568" s="149">
        <f>IF(U568="zákl. přenesená",N568,0)</f>
        <v>0</v>
      </c>
      <c r="BH568" s="149">
        <f>IF(U568="sníž. přenesená",N568,0)</f>
        <v>0</v>
      </c>
      <c r="BI568" s="149">
        <f>IF(U568="nulová",N568,0)</f>
        <v>0</v>
      </c>
      <c r="BJ568" s="20" t="s">
        <v>80</v>
      </c>
      <c r="BK568" s="149">
        <f>ROUND(L568*K568,2)</f>
        <v>0</v>
      </c>
      <c r="BL568" s="20" t="s">
        <v>135</v>
      </c>
      <c r="BM568" s="20" t="s">
        <v>1117</v>
      </c>
    </row>
    <row r="569" spans="2:65" s="1" customFormat="1" ht="22.5" customHeight="1">
      <c r="B569" s="34"/>
      <c r="C569" s="35"/>
      <c r="D569" s="35"/>
      <c r="E569" s="35"/>
      <c r="F569" s="283" t="s">
        <v>1113</v>
      </c>
      <c r="G569" s="284"/>
      <c r="H569" s="284"/>
      <c r="I569" s="284"/>
      <c r="J569" s="35"/>
      <c r="K569" s="35"/>
      <c r="L569" s="35"/>
      <c r="M569" s="35"/>
      <c r="N569" s="35"/>
      <c r="O569" s="35"/>
      <c r="P569" s="35"/>
      <c r="Q569" s="35"/>
      <c r="R569" s="36"/>
      <c r="T569" s="173"/>
      <c r="U569" s="35"/>
      <c r="V569" s="35"/>
      <c r="W569" s="35"/>
      <c r="X569" s="35"/>
      <c r="Y569" s="35"/>
      <c r="Z569" s="35"/>
      <c r="AA569" s="73"/>
      <c r="AT569" s="20" t="s">
        <v>481</v>
      </c>
      <c r="AU569" s="20" t="s">
        <v>95</v>
      </c>
    </row>
    <row r="570" spans="2:65" s="1" customFormat="1" ht="57" customHeight="1">
      <c r="B570" s="140"/>
      <c r="C570" s="141" t="s">
        <v>364</v>
      </c>
      <c r="D570" s="141" t="s">
        <v>131</v>
      </c>
      <c r="E570" s="142" t="s">
        <v>1118</v>
      </c>
      <c r="F570" s="260" t="s">
        <v>1119</v>
      </c>
      <c r="G570" s="260"/>
      <c r="H570" s="260"/>
      <c r="I570" s="260"/>
      <c r="J570" s="143" t="s">
        <v>185</v>
      </c>
      <c r="K570" s="144">
        <v>1.0629999999999999</v>
      </c>
      <c r="L570" s="261">
        <v>0</v>
      </c>
      <c r="M570" s="261"/>
      <c r="N570" s="280">
        <f>ROUND(L570*K570,2)</f>
        <v>0</v>
      </c>
      <c r="O570" s="280"/>
      <c r="P570" s="280"/>
      <c r="Q570" s="280"/>
      <c r="R570" s="145"/>
      <c r="T570" s="146" t="s">
        <v>5</v>
      </c>
      <c r="U570" s="43" t="s">
        <v>39</v>
      </c>
      <c r="V570" s="147">
        <v>0</v>
      </c>
      <c r="W570" s="147">
        <f>V570*K570</f>
        <v>0</v>
      </c>
      <c r="X570" s="147">
        <v>0</v>
      </c>
      <c r="Y570" s="147">
        <f>X570*K570</f>
        <v>0</v>
      </c>
      <c r="Z570" s="147">
        <v>0</v>
      </c>
      <c r="AA570" s="148">
        <f>Z570*K570</f>
        <v>0</v>
      </c>
      <c r="AR570" s="20" t="s">
        <v>135</v>
      </c>
      <c r="AT570" s="20" t="s">
        <v>131</v>
      </c>
      <c r="AU570" s="20" t="s">
        <v>95</v>
      </c>
      <c r="AY570" s="20" t="s">
        <v>130</v>
      </c>
      <c r="BE570" s="149">
        <f>IF(U570="základní",N570,0)</f>
        <v>0</v>
      </c>
      <c r="BF570" s="149">
        <f>IF(U570="snížená",N570,0)</f>
        <v>0</v>
      </c>
      <c r="BG570" s="149">
        <f>IF(U570="zákl. přenesená",N570,0)</f>
        <v>0</v>
      </c>
      <c r="BH570" s="149">
        <f>IF(U570="sníž. přenesená",N570,0)</f>
        <v>0</v>
      </c>
      <c r="BI570" s="149">
        <f>IF(U570="nulová",N570,0)</f>
        <v>0</v>
      </c>
      <c r="BJ570" s="20" t="s">
        <v>80</v>
      </c>
      <c r="BK570" s="149">
        <f>ROUND(L570*K570,2)</f>
        <v>0</v>
      </c>
      <c r="BL570" s="20" t="s">
        <v>135</v>
      </c>
      <c r="BM570" s="20" t="s">
        <v>1120</v>
      </c>
    </row>
    <row r="571" spans="2:65" s="9" customFormat="1" ht="29.85" customHeight="1">
      <c r="B571" s="129"/>
      <c r="C571" s="130"/>
      <c r="D571" s="139" t="s">
        <v>648</v>
      </c>
      <c r="E571" s="139"/>
      <c r="F571" s="139"/>
      <c r="G571" s="139"/>
      <c r="H571" s="139"/>
      <c r="I571" s="139"/>
      <c r="J571" s="139"/>
      <c r="K571" s="139"/>
      <c r="L571" s="139"/>
      <c r="M571" s="139"/>
      <c r="N571" s="278">
        <f>BK571</f>
        <v>0</v>
      </c>
      <c r="O571" s="279"/>
      <c r="P571" s="279"/>
      <c r="Q571" s="279"/>
      <c r="R571" s="132"/>
      <c r="T571" s="133"/>
      <c r="U571" s="130"/>
      <c r="V571" s="130"/>
      <c r="W571" s="134">
        <f>SUM(W572:W579)</f>
        <v>0</v>
      </c>
      <c r="X571" s="130"/>
      <c r="Y571" s="134">
        <f>SUM(Y572:Y579)</f>
        <v>0</v>
      </c>
      <c r="Z571" s="130"/>
      <c r="AA571" s="135">
        <f>SUM(AA572:AA579)</f>
        <v>0</v>
      </c>
      <c r="AR571" s="136" t="s">
        <v>80</v>
      </c>
      <c r="AT571" s="137" t="s">
        <v>73</v>
      </c>
      <c r="AU571" s="137" t="s">
        <v>80</v>
      </c>
      <c r="AY571" s="136" t="s">
        <v>130</v>
      </c>
      <c r="BK571" s="138">
        <f>SUM(BK572:BK579)</f>
        <v>0</v>
      </c>
    </row>
    <row r="572" spans="2:65" s="1" customFormat="1" ht="44.25" customHeight="1">
      <c r="B572" s="140"/>
      <c r="C572" s="141" t="s">
        <v>1121</v>
      </c>
      <c r="D572" s="141" t="s">
        <v>131</v>
      </c>
      <c r="E572" s="142" t="s">
        <v>1122</v>
      </c>
      <c r="F572" s="260" t="s">
        <v>1123</v>
      </c>
      <c r="G572" s="260"/>
      <c r="H572" s="260"/>
      <c r="I572" s="260"/>
      <c r="J572" s="143" t="s">
        <v>181</v>
      </c>
      <c r="K572" s="144">
        <v>16</v>
      </c>
      <c r="L572" s="261">
        <v>0</v>
      </c>
      <c r="M572" s="261"/>
      <c r="N572" s="280">
        <f>ROUND(L572*K572,2)</f>
        <v>0</v>
      </c>
      <c r="O572" s="280"/>
      <c r="P572" s="280"/>
      <c r="Q572" s="280"/>
      <c r="R572" s="145"/>
      <c r="T572" s="146" t="s">
        <v>5</v>
      </c>
      <c r="U572" s="43" t="s">
        <v>39</v>
      </c>
      <c r="V572" s="147">
        <v>0</v>
      </c>
      <c r="W572" s="147">
        <f>V572*K572</f>
        <v>0</v>
      </c>
      <c r="X572" s="147">
        <v>0</v>
      </c>
      <c r="Y572" s="147">
        <f>X572*K572</f>
        <v>0</v>
      </c>
      <c r="Z572" s="147">
        <v>0</v>
      </c>
      <c r="AA572" s="148">
        <f>Z572*K572</f>
        <v>0</v>
      </c>
      <c r="AR572" s="20" t="s">
        <v>135</v>
      </c>
      <c r="AT572" s="20" t="s">
        <v>131</v>
      </c>
      <c r="AU572" s="20" t="s">
        <v>95</v>
      </c>
      <c r="AY572" s="20" t="s">
        <v>130</v>
      </c>
      <c r="BE572" s="149">
        <f>IF(U572="základní",N572,0)</f>
        <v>0</v>
      </c>
      <c r="BF572" s="149">
        <f>IF(U572="snížená",N572,0)</f>
        <v>0</v>
      </c>
      <c r="BG572" s="149">
        <f>IF(U572="zákl. přenesená",N572,0)</f>
        <v>0</v>
      </c>
      <c r="BH572" s="149">
        <f>IF(U572="sníž. přenesená",N572,0)</f>
        <v>0</v>
      </c>
      <c r="BI572" s="149">
        <f>IF(U572="nulová",N572,0)</f>
        <v>0</v>
      </c>
      <c r="BJ572" s="20" t="s">
        <v>80</v>
      </c>
      <c r="BK572" s="149">
        <f>ROUND(L572*K572,2)</f>
        <v>0</v>
      </c>
      <c r="BL572" s="20" t="s">
        <v>135</v>
      </c>
      <c r="BM572" s="20" t="s">
        <v>1124</v>
      </c>
    </row>
    <row r="573" spans="2:65" s="10" customFormat="1" ht="22.5" customHeight="1">
      <c r="B573" s="150"/>
      <c r="C573" s="151"/>
      <c r="D573" s="151"/>
      <c r="E573" s="152" t="s">
        <v>5</v>
      </c>
      <c r="F573" s="263" t="s">
        <v>935</v>
      </c>
      <c r="G573" s="264"/>
      <c r="H573" s="264"/>
      <c r="I573" s="264"/>
      <c r="J573" s="151"/>
      <c r="K573" s="153">
        <v>16</v>
      </c>
      <c r="L573" s="151"/>
      <c r="M573" s="151"/>
      <c r="N573" s="151"/>
      <c r="O573" s="151"/>
      <c r="P573" s="151"/>
      <c r="Q573" s="151"/>
      <c r="R573" s="154"/>
      <c r="T573" s="155"/>
      <c r="U573" s="151"/>
      <c r="V573" s="151"/>
      <c r="W573" s="151"/>
      <c r="X573" s="151"/>
      <c r="Y573" s="151"/>
      <c r="Z573" s="151"/>
      <c r="AA573" s="156"/>
      <c r="AT573" s="157" t="s">
        <v>137</v>
      </c>
      <c r="AU573" s="157" t="s">
        <v>95</v>
      </c>
      <c r="AV573" s="10" t="s">
        <v>95</v>
      </c>
      <c r="AW573" s="10" t="s">
        <v>32</v>
      </c>
      <c r="AX573" s="10" t="s">
        <v>74</v>
      </c>
      <c r="AY573" s="157" t="s">
        <v>130</v>
      </c>
    </row>
    <row r="574" spans="2:65" s="11" customFormat="1" ht="22.5" customHeight="1">
      <c r="B574" s="158"/>
      <c r="C574" s="159"/>
      <c r="D574" s="159"/>
      <c r="E574" s="160" t="s">
        <v>5</v>
      </c>
      <c r="F574" s="291" t="s">
        <v>141</v>
      </c>
      <c r="G574" s="275"/>
      <c r="H574" s="275"/>
      <c r="I574" s="275"/>
      <c r="J574" s="159"/>
      <c r="K574" s="161">
        <v>16</v>
      </c>
      <c r="L574" s="159"/>
      <c r="M574" s="159"/>
      <c r="N574" s="159"/>
      <c r="O574" s="159"/>
      <c r="P574" s="159"/>
      <c r="Q574" s="159"/>
      <c r="R574" s="162"/>
      <c r="T574" s="163"/>
      <c r="U574" s="159"/>
      <c r="V574" s="159"/>
      <c r="W574" s="159"/>
      <c r="X574" s="159"/>
      <c r="Y574" s="159"/>
      <c r="Z574" s="159"/>
      <c r="AA574" s="164"/>
      <c r="AT574" s="165" t="s">
        <v>137</v>
      </c>
      <c r="AU574" s="165" t="s">
        <v>95</v>
      </c>
      <c r="AV574" s="11" t="s">
        <v>135</v>
      </c>
      <c r="AW574" s="11" t="s">
        <v>32</v>
      </c>
      <c r="AX574" s="11" t="s">
        <v>80</v>
      </c>
      <c r="AY574" s="165" t="s">
        <v>130</v>
      </c>
    </row>
    <row r="575" spans="2:65" s="1" customFormat="1" ht="44.25" customHeight="1">
      <c r="B575" s="140"/>
      <c r="C575" s="166" t="s">
        <v>368</v>
      </c>
      <c r="D575" s="166" t="s">
        <v>151</v>
      </c>
      <c r="E575" s="167" t="s">
        <v>1125</v>
      </c>
      <c r="F575" s="281" t="s">
        <v>1126</v>
      </c>
      <c r="G575" s="281"/>
      <c r="H575" s="281"/>
      <c r="I575" s="281"/>
      <c r="J575" s="168" t="s">
        <v>181</v>
      </c>
      <c r="K575" s="169">
        <v>15</v>
      </c>
      <c r="L575" s="285">
        <v>0</v>
      </c>
      <c r="M575" s="285"/>
      <c r="N575" s="282">
        <f>ROUND(L575*K575,2)</f>
        <v>0</v>
      </c>
      <c r="O575" s="280"/>
      <c r="P575" s="280"/>
      <c r="Q575" s="280"/>
      <c r="R575" s="145"/>
      <c r="T575" s="146" t="s">
        <v>5</v>
      </c>
      <c r="U575" s="43" t="s">
        <v>39</v>
      </c>
      <c r="V575" s="147">
        <v>0</v>
      </c>
      <c r="W575" s="147">
        <f>V575*K575</f>
        <v>0</v>
      </c>
      <c r="X575" s="147">
        <v>0</v>
      </c>
      <c r="Y575" s="147">
        <f>X575*K575</f>
        <v>0</v>
      </c>
      <c r="Z575" s="147">
        <v>0</v>
      </c>
      <c r="AA575" s="148">
        <f>Z575*K575</f>
        <v>0</v>
      </c>
      <c r="AR575" s="20" t="s">
        <v>154</v>
      </c>
      <c r="AT575" s="20" t="s">
        <v>151</v>
      </c>
      <c r="AU575" s="20" t="s">
        <v>95</v>
      </c>
      <c r="AY575" s="20" t="s">
        <v>130</v>
      </c>
      <c r="BE575" s="149">
        <f>IF(U575="základní",N575,0)</f>
        <v>0</v>
      </c>
      <c r="BF575" s="149">
        <f>IF(U575="snížená",N575,0)</f>
        <v>0</v>
      </c>
      <c r="BG575" s="149">
        <f>IF(U575="zákl. přenesená",N575,0)</f>
        <v>0</v>
      </c>
      <c r="BH575" s="149">
        <f>IF(U575="sníž. přenesená",N575,0)</f>
        <v>0</v>
      </c>
      <c r="BI575" s="149">
        <f>IF(U575="nulová",N575,0)</f>
        <v>0</v>
      </c>
      <c r="BJ575" s="20" t="s">
        <v>80</v>
      </c>
      <c r="BK575" s="149">
        <f>ROUND(L575*K575,2)</f>
        <v>0</v>
      </c>
      <c r="BL575" s="20" t="s">
        <v>135</v>
      </c>
      <c r="BM575" s="20" t="s">
        <v>1127</v>
      </c>
    </row>
    <row r="576" spans="2:65" s="1" customFormat="1" ht="44.25" customHeight="1">
      <c r="B576" s="140"/>
      <c r="C576" s="166" t="s">
        <v>1128</v>
      </c>
      <c r="D576" s="166" t="s">
        <v>151</v>
      </c>
      <c r="E576" s="167" t="s">
        <v>1129</v>
      </c>
      <c r="F576" s="281" t="s">
        <v>1130</v>
      </c>
      <c r="G576" s="281"/>
      <c r="H576" s="281"/>
      <c r="I576" s="281"/>
      <c r="J576" s="168" t="s">
        <v>181</v>
      </c>
      <c r="K576" s="169">
        <v>1</v>
      </c>
      <c r="L576" s="285">
        <v>0</v>
      </c>
      <c r="M576" s="285"/>
      <c r="N576" s="282">
        <f>ROUND(L576*K576,2)</f>
        <v>0</v>
      </c>
      <c r="O576" s="280"/>
      <c r="P576" s="280"/>
      <c r="Q576" s="280"/>
      <c r="R576" s="145"/>
      <c r="T576" s="146" t="s">
        <v>5</v>
      </c>
      <c r="U576" s="43" t="s">
        <v>39</v>
      </c>
      <c r="V576" s="147">
        <v>0</v>
      </c>
      <c r="W576" s="147">
        <f>V576*K576</f>
        <v>0</v>
      </c>
      <c r="X576" s="147">
        <v>0</v>
      </c>
      <c r="Y576" s="147">
        <f>X576*K576</f>
        <v>0</v>
      </c>
      <c r="Z576" s="147">
        <v>0</v>
      </c>
      <c r="AA576" s="148">
        <f>Z576*K576</f>
        <v>0</v>
      </c>
      <c r="AR576" s="20" t="s">
        <v>154</v>
      </c>
      <c r="AT576" s="20" t="s">
        <v>151</v>
      </c>
      <c r="AU576" s="20" t="s">
        <v>95</v>
      </c>
      <c r="AY576" s="20" t="s">
        <v>130</v>
      </c>
      <c r="BE576" s="149">
        <f>IF(U576="základní",N576,0)</f>
        <v>0</v>
      </c>
      <c r="BF576" s="149">
        <f>IF(U576="snížená",N576,0)</f>
        <v>0</v>
      </c>
      <c r="BG576" s="149">
        <f>IF(U576="zákl. přenesená",N576,0)</f>
        <v>0</v>
      </c>
      <c r="BH576" s="149">
        <f>IF(U576="sníž. přenesená",N576,0)</f>
        <v>0</v>
      </c>
      <c r="BI576" s="149">
        <f>IF(U576="nulová",N576,0)</f>
        <v>0</v>
      </c>
      <c r="BJ576" s="20" t="s">
        <v>80</v>
      </c>
      <c r="BK576" s="149">
        <f>ROUND(L576*K576,2)</f>
        <v>0</v>
      </c>
      <c r="BL576" s="20" t="s">
        <v>135</v>
      </c>
      <c r="BM576" s="20" t="s">
        <v>1131</v>
      </c>
    </row>
    <row r="577" spans="2:65" s="1" customFormat="1" ht="31.5" customHeight="1">
      <c r="B577" s="140"/>
      <c r="C577" s="166" t="s">
        <v>1132</v>
      </c>
      <c r="D577" s="166" t="s">
        <v>151</v>
      </c>
      <c r="E577" s="167" t="s">
        <v>1133</v>
      </c>
      <c r="F577" s="281" t="s">
        <v>1134</v>
      </c>
      <c r="G577" s="281"/>
      <c r="H577" s="281"/>
      <c r="I577" s="281"/>
      <c r="J577" s="168" t="s">
        <v>1107</v>
      </c>
      <c r="K577" s="169">
        <v>16</v>
      </c>
      <c r="L577" s="285">
        <v>0</v>
      </c>
      <c r="M577" s="285"/>
      <c r="N577" s="282">
        <f>ROUND(L577*K577,2)</f>
        <v>0</v>
      </c>
      <c r="O577" s="280"/>
      <c r="P577" s="280"/>
      <c r="Q577" s="280"/>
      <c r="R577" s="145"/>
      <c r="T577" s="146" t="s">
        <v>5</v>
      </c>
      <c r="U577" s="43" t="s">
        <v>39</v>
      </c>
      <c r="V577" s="147">
        <v>0</v>
      </c>
      <c r="W577" s="147">
        <f>V577*K577</f>
        <v>0</v>
      </c>
      <c r="X577" s="147">
        <v>0</v>
      </c>
      <c r="Y577" s="147">
        <f>X577*K577</f>
        <v>0</v>
      </c>
      <c r="Z577" s="147">
        <v>0</v>
      </c>
      <c r="AA577" s="148">
        <f>Z577*K577</f>
        <v>0</v>
      </c>
      <c r="AR577" s="20" t="s">
        <v>154</v>
      </c>
      <c r="AT577" s="20" t="s">
        <v>151</v>
      </c>
      <c r="AU577" s="20" t="s">
        <v>95</v>
      </c>
      <c r="AY577" s="20" t="s">
        <v>130</v>
      </c>
      <c r="BE577" s="149">
        <f>IF(U577="základní",N577,0)</f>
        <v>0</v>
      </c>
      <c r="BF577" s="149">
        <f>IF(U577="snížená",N577,0)</f>
        <v>0</v>
      </c>
      <c r="BG577" s="149">
        <f>IF(U577="zákl. přenesená",N577,0)</f>
        <v>0</v>
      </c>
      <c r="BH577" s="149">
        <f>IF(U577="sníž. přenesená",N577,0)</f>
        <v>0</v>
      </c>
      <c r="BI577" s="149">
        <f>IF(U577="nulová",N577,0)</f>
        <v>0</v>
      </c>
      <c r="BJ577" s="20" t="s">
        <v>80</v>
      </c>
      <c r="BK577" s="149">
        <f>ROUND(L577*K577,2)</f>
        <v>0</v>
      </c>
      <c r="BL577" s="20" t="s">
        <v>135</v>
      </c>
      <c r="BM577" s="20" t="s">
        <v>1135</v>
      </c>
    </row>
    <row r="578" spans="2:65" s="1" customFormat="1" ht="22.5" customHeight="1">
      <c r="B578" s="140"/>
      <c r="C578" s="166" t="s">
        <v>371</v>
      </c>
      <c r="D578" s="166" t="s">
        <v>151</v>
      </c>
      <c r="E578" s="167" t="s">
        <v>1136</v>
      </c>
      <c r="F578" s="281" t="s">
        <v>1137</v>
      </c>
      <c r="G578" s="281"/>
      <c r="H578" s="281"/>
      <c r="I578" s="281"/>
      <c r="J578" s="168" t="s">
        <v>1107</v>
      </c>
      <c r="K578" s="169">
        <v>16</v>
      </c>
      <c r="L578" s="285">
        <v>0</v>
      </c>
      <c r="M578" s="285"/>
      <c r="N578" s="282">
        <f>ROUND(L578*K578,2)</f>
        <v>0</v>
      </c>
      <c r="O578" s="280"/>
      <c r="P578" s="280"/>
      <c r="Q578" s="280"/>
      <c r="R578" s="145"/>
      <c r="T578" s="146" t="s">
        <v>5</v>
      </c>
      <c r="U578" s="43" t="s">
        <v>39</v>
      </c>
      <c r="V578" s="147">
        <v>0</v>
      </c>
      <c r="W578" s="147">
        <f>V578*K578</f>
        <v>0</v>
      </c>
      <c r="X578" s="147">
        <v>0</v>
      </c>
      <c r="Y578" s="147">
        <f>X578*K578</f>
        <v>0</v>
      </c>
      <c r="Z578" s="147">
        <v>0</v>
      </c>
      <c r="AA578" s="148">
        <f>Z578*K578</f>
        <v>0</v>
      </c>
      <c r="AR578" s="20" t="s">
        <v>154</v>
      </c>
      <c r="AT578" s="20" t="s">
        <v>151</v>
      </c>
      <c r="AU578" s="20" t="s">
        <v>95</v>
      </c>
      <c r="AY578" s="20" t="s">
        <v>130</v>
      </c>
      <c r="BE578" s="149">
        <f>IF(U578="základní",N578,0)</f>
        <v>0</v>
      </c>
      <c r="BF578" s="149">
        <f>IF(U578="snížená",N578,0)</f>
        <v>0</v>
      </c>
      <c r="BG578" s="149">
        <f>IF(U578="zákl. přenesená",N578,0)</f>
        <v>0</v>
      </c>
      <c r="BH578" s="149">
        <f>IF(U578="sníž. přenesená",N578,0)</f>
        <v>0</v>
      </c>
      <c r="BI578" s="149">
        <f>IF(U578="nulová",N578,0)</f>
        <v>0</v>
      </c>
      <c r="BJ578" s="20" t="s">
        <v>80</v>
      </c>
      <c r="BK578" s="149">
        <f>ROUND(L578*K578,2)</f>
        <v>0</v>
      </c>
      <c r="BL578" s="20" t="s">
        <v>135</v>
      </c>
      <c r="BM578" s="20" t="s">
        <v>1138</v>
      </c>
    </row>
    <row r="579" spans="2:65" s="1" customFormat="1" ht="57" customHeight="1">
      <c r="B579" s="140"/>
      <c r="C579" s="141" t="s">
        <v>1139</v>
      </c>
      <c r="D579" s="141" t="s">
        <v>131</v>
      </c>
      <c r="E579" s="142" t="s">
        <v>1140</v>
      </c>
      <c r="F579" s="260" t="s">
        <v>1141</v>
      </c>
      <c r="G579" s="260"/>
      <c r="H579" s="260"/>
      <c r="I579" s="260"/>
      <c r="J579" s="143" t="s">
        <v>185</v>
      </c>
      <c r="K579" s="144">
        <v>0.247</v>
      </c>
      <c r="L579" s="261">
        <v>0</v>
      </c>
      <c r="M579" s="261"/>
      <c r="N579" s="280">
        <f>ROUND(L579*K579,2)</f>
        <v>0</v>
      </c>
      <c r="O579" s="280"/>
      <c r="P579" s="280"/>
      <c r="Q579" s="280"/>
      <c r="R579" s="145"/>
      <c r="T579" s="146" t="s">
        <v>5</v>
      </c>
      <c r="U579" s="43" t="s">
        <v>39</v>
      </c>
      <c r="V579" s="147">
        <v>0</v>
      </c>
      <c r="W579" s="147">
        <f>V579*K579</f>
        <v>0</v>
      </c>
      <c r="X579" s="147">
        <v>0</v>
      </c>
      <c r="Y579" s="147">
        <f>X579*K579</f>
        <v>0</v>
      </c>
      <c r="Z579" s="147">
        <v>0</v>
      </c>
      <c r="AA579" s="148">
        <f>Z579*K579</f>
        <v>0</v>
      </c>
      <c r="AR579" s="20" t="s">
        <v>135</v>
      </c>
      <c r="AT579" s="20" t="s">
        <v>131</v>
      </c>
      <c r="AU579" s="20" t="s">
        <v>95</v>
      </c>
      <c r="AY579" s="20" t="s">
        <v>130</v>
      </c>
      <c r="BE579" s="149">
        <f>IF(U579="základní",N579,0)</f>
        <v>0</v>
      </c>
      <c r="BF579" s="149">
        <f>IF(U579="snížená",N579,0)</f>
        <v>0</v>
      </c>
      <c r="BG579" s="149">
        <f>IF(U579="zákl. přenesená",N579,0)</f>
        <v>0</v>
      </c>
      <c r="BH579" s="149">
        <f>IF(U579="sníž. přenesená",N579,0)</f>
        <v>0</v>
      </c>
      <c r="BI579" s="149">
        <f>IF(U579="nulová",N579,0)</f>
        <v>0</v>
      </c>
      <c r="BJ579" s="20" t="s">
        <v>80</v>
      </c>
      <c r="BK579" s="149">
        <f>ROUND(L579*K579,2)</f>
        <v>0</v>
      </c>
      <c r="BL579" s="20" t="s">
        <v>135</v>
      </c>
      <c r="BM579" s="20" t="s">
        <v>1142</v>
      </c>
    </row>
    <row r="580" spans="2:65" s="9" customFormat="1" ht="29.85" customHeight="1">
      <c r="B580" s="129"/>
      <c r="C580" s="130"/>
      <c r="D580" s="139" t="s">
        <v>649</v>
      </c>
      <c r="E580" s="139"/>
      <c r="F580" s="139"/>
      <c r="G580" s="139"/>
      <c r="H580" s="139"/>
      <c r="I580" s="139"/>
      <c r="J580" s="139"/>
      <c r="K580" s="139"/>
      <c r="L580" s="139"/>
      <c r="M580" s="139"/>
      <c r="N580" s="278">
        <f>BK580</f>
        <v>0</v>
      </c>
      <c r="O580" s="279"/>
      <c r="P580" s="279"/>
      <c r="Q580" s="279"/>
      <c r="R580" s="132"/>
      <c r="T580" s="133"/>
      <c r="U580" s="130"/>
      <c r="V580" s="130"/>
      <c r="W580" s="134">
        <f>SUM(W581:W606)</f>
        <v>0</v>
      </c>
      <c r="X580" s="130"/>
      <c r="Y580" s="134">
        <f>SUM(Y581:Y606)</f>
        <v>0</v>
      </c>
      <c r="Z580" s="130"/>
      <c r="AA580" s="135">
        <f>SUM(AA581:AA606)</f>
        <v>0</v>
      </c>
      <c r="AR580" s="136" t="s">
        <v>80</v>
      </c>
      <c r="AT580" s="137" t="s">
        <v>73</v>
      </c>
      <c r="AU580" s="137" t="s">
        <v>80</v>
      </c>
      <c r="AY580" s="136" t="s">
        <v>130</v>
      </c>
      <c r="BK580" s="138">
        <f>SUM(BK581:BK606)</f>
        <v>0</v>
      </c>
    </row>
    <row r="581" spans="2:65" s="1" customFormat="1" ht="31.5" customHeight="1">
      <c r="B581" s="140"/>
      <c r="C581" s="141" t="s">
        <v>1143</v>
      </c>
      <c r="D581" s="141" t="s">
        <v>131</v>
      </c>
      <c r="E581" s="142" t="s">
        <v>1144</v>
      </c>
      <c r="F581" s="260" t="s">
        <v>1145</v>
      </c>
      <c r="G581" s="260"/>
      <c r="H581" s="260"/>
      <c r="I581" s="260"/>
      <c r="J581" s="143" t="s">
        <v>181</v>
      </c>
      <c r="K581" s="144">
        <v>8</v>
      </c>
      <c r="L581" s="261">
        <v>0</v>
      </c>
      <c r="M581" s="261"/>
      <c r="N581" s="280">
        <f>ROUND(L581*K581,2)</f>
        <v>0</v>
      </c>
      <c r="O581" s="280"/>
      <c r="P581" s="280"/>
      <c r="Q581" s="280"/>
      <c r="R581" s="145"/>
      <c r="T581" s="146" t="s">
        <v>5</v>
      </c>
      <c r="U581" s="43" t="s">
        <v>39</v>
      </c>
      <c r="V581" s="147">
        <v>0</v>
      </c>
      <c r="W581" s="147">
        <f>V581*K581</f>
        <v>0</v>
      </c>
      <c r="X581" s="147">
        <v>0</v>
      </c>
      <c r="Y581" s="147">
        <f>X581*K581</f>
        <v>0</v>
      </c>
      <c r="Z581" s="147">
        <v>0</v>
      </c>
      <c r="AA581" s="148">
        <f>Z581*K581</f>
        <v>0</v>
      </c>
      <c r="AR581" s="20" t="s">
        <v>135</v>
      </c>
      <c r="AT581" s="20" t="s">
        <v>131</v>
      </c>
      <c r="AU581" s="20" t="s">
        <v>95</v>
      </c>
      <c r="AY581" s="20" t="s">
        <v>130</v>
      </c>
      <c r="BE581" s="149">
        <f>IF(U581="základní",N581,0)</f>
        <v>0</v>
      </c>
      <c r="BF581" s="149">
        <f>IF(U581="snížená",N581,0)</f>
        <v>0</v>
      </c>
      <c r="BG581" s="149">
        <f>IF(U581="zákl. přenesená",N581,0)</f>
        <v>0</v>
      </c>
      <c r="BH581" s="149">
        <f>IF(U581="sníž. přenesená",N581,0)</f>
        <v>0</v>
      </c>
      <c r="BI581" s="149">
        <f>IF(U581="nulová",N581,0)</f>
        <v>0</v>
      </c>
      <c r="BJ581" s="20" t="s">
        <v>80</v>
      </c>
      <c r="BK581" s="149">
        <f>ROUND(L581*K581,2)</f>
        <v>0</v>
      </c>
      <c r="BL581" s="20" t="s">
        <v>135</v>
      </c>
      <c r="BM581" s="20" t="s">
        <v>1146</v>
      </c>
    </row>
    <row r="582" spans="2:65" s="10" customFormat="1" ht="22.5" customHeight="1">
      <c r="B582" s="150"/>
      <c r="C582" s="151"/>
      <c r="D582" s="151"/>
      <c r="E582" s="152" t="s">
        <v>5</v>
      </c>
      <c r="F582" s="263" t="s">
        <v>1147</v>
      </c>
      <c r="G582" s="264"/>
      <c r="H582" s="264"/>
      <c r="I582" s="264"/>
      <c r="J582" s="151"/>
      <c r="K582" s="153">
        <v>2</v>
      </c>
      <c r="L582" s="151"/>
      <c r="M582" s="151"/>
      <c r="N582" s="151"/>
      <c r="O582" s="151"/>
      <c r="P582" s="151"/>
      <c r="Q582" s="151"/>
      <c r="R582" s="154"/>
      <c r="T582" s="155"/>
      <c r="U582" s="151"/>
      <c r="V582" s="151"/>
      <c r="W582" s="151"/>
      <c r="X582" s="151"/>
      <c r="Y582" s="151"/>
      <c r="Z582" s="151"/>
      <c r="AA582" s="156"/>
      <c r="AT582" s="157" t="s">
        <v>137</v>
      </c>
      <c r="AU582" s="157" t="s">
        <v>95</v>
      </c>
      <c r="AV582" s="10" t="s">
        <v>95</v>
      </c>
      <c r="AW582" s="10" t="s">
        <v>32</v>
      </c>
      <c r="AX582" s="10" t="s">
        <v>74</v>
      </c>
      <c r="AY582" s="157" t="s">
        <v>130</v>
      </c>
    </row>
    <row r="583" spans="2:65" s="10" customFormat="1" ht="22.5" customHeight="1">
      <c r="B583" s="150"/>
      <c r="C583" s="151"/>
      <c r="D583" s="151"/>
      <c r="E583" s="152" t="s">
        <v>5</v>
      </c>
      <c r="F583" s="270" t="s">
        <v>1148</v>
      </c>
      <c r="G583" s="271"/>
      <c r="H583" s="271"/>
      <c r="I583" s="271"/>
      <c r="J583" s="151"/>
      <c r="K583" s="153">
        <v>2</v>
      </c>
      <c r="L583" s="151"/>
      <c r="M583" s="151"/>
      <c r="N583" s="151"/>
      <c r="O583" s="151"/>
      <c r="P583" s="151"/>
      <c r="Q583" s="151"/>
      <c r="R583" s="154"/>
      <c r="T583" s="155"/>
      <c r="U583" s="151"/>
      <c r="V583" s="151"/>
      <c r="W583" s="151"/>
      <c r="X583" s="151"/>
      <c r="Y583" s="151"/>
      <c r="Z583" s="151"/>
      <c r="AA583" s="156"/>
      <c r="AT583" s="157" t="s">
        <v>137</v>
      </c>
      <c r="AU583" s="157" t="s">
        <v>95</v>
      </c>
      <c r="AV583" s="10" t="s">
        <v>95</v>
      </c>
      <c r="AW583" s="10" t="s">
        <v>32</v>
      </c>
      <c r="AX583" s="10" t="s">
        <v>74</v>
      </c>
      <c r="AY583" s="157" t="s">
        <v>130</v>
      </c>
    </row>
    <row r="584" spans="2:65" s="10" customFormat="1" ht="22.5" customHeight="1">
      <c r="B584" s="150"/>
      <c r="C584" s="151"/>
      <c r="D584" s="151"/>
      <c r="E584" s="152" t="s">
        <v>5</v>
      </c>
      <c r="F584" s="270" t="s">
        <v>1149</v>
      </c>
      <c r="G584" s="271"/>
      <c r="H584" s="271"/>
      <c r="I584" s="271"/>
      <c r="J584" s="151"/>
      <c r="K584" s="153">
        <v>1</v>
      </c>
      <c r="L584" s="151"/>
      <c r="M584" s="151"/>
      <c r="N584" s="151"/>
      <c r="O584" s="151"/>
      <c r="P584" s="151"/>
      <c r="Q584" s="151"/>
      <c r="R584" s="154"/>
      <c r="T584" s="155"/>
      <c r="U584" s="151"/>
      <c r="V584" s="151"/>
      <c r="W584" s="151"/>
      <c r="X584" s="151"/>
      <c r="Y584" s="151"/>
      <c r="Z584" s="151"/>
      <c r="AA584" s="156"/>
      <c r="AT584" s="157" t="s">
        <v>137</v>
      </c>
      <c r="AU584" s="157" t="s">
        <v>95</v>
      </c>
      <c r="AV584" s="10" t="s">
        <v>95</v>
      </c>
      <c r="AW584" s="10" t="s">
        <v>32</v>
      </c>
      <c r="AX584" s="10" t="s">
        <v>74</v>
      </c>
      <c r="AY584" s="157" t="s">
        <v>130</v>
      </c>
    </row>
    <row r="585" spans="2:65" s="10" customFormat="1" ht="22.5" customHeight="1">
      <c r="B585" s="150"/>
      <c r="C585" s="151"/>
      <c r="D585" s="151"/>
      <c r="E585" s="152" t="s">
        <v>5</v>
      </c>
      <c r="F585" s="270" t="s">
        <v>1150</v>
      </c>
      <c r="G585" s="271"/>
      <c r="H585" s="271"/>
      <c r="I585" s="271"/>
      <c r="J585" s="151"/>
      <c r="K585" s="153">
        <v>0</v>
      </c>
      <c r="L585" s="151"/>
      <c r="M585" s="151"/>
      <c r="N585" s="151"/>
      <c r="O585" s="151"/>
      <c r="P585" s="151"/>
      <c r="Q585" s="151"/>
      <c r="R585" s="154"/>
      <c r="T585" s="155"/>
      <c r="U585" s="151"/>
      <c r="V585" s="151"/>
      <c r="W585" s="151"/>
      <c r="X585" s="151"/>
      <c r="Y585" s="151"/>
      <c r="Z585" s="151"/>
      <c r="AA585" s="156"/>
      <c r="AT585" s="157" t="s">
        <v>137</v>
      </c>
      <c r="AU585" s="157" t="s">
        <v>95</v>
      </c>
      <c r="AV585" s="10" t="s">
        <v>95</v>
      </c>
      <c r="AW585" s="10" t="s">
        <v>32</v>
      </c>
      <c r="AX585" s="10" t="s">
        <v>74</v>
      </c>
      <c r="AY585" s="157" t="s">
        <v>130</v>
      </c>
    </row>
    <row r="586" spans="2:65" s="10" customFormat="1" ht="22.5" customHeight="1">
      <c r="B586" s="150"/>
      <c r="C586" s="151"/>
      <c r="D586" s="151"/>
      <c r="E586" s="152" t="s">
        <v>5</v>
      </c>
      <c r="F586" s="270" t="s">
        <v>1151</v>
      </c>
      <c r="G586" s="271"/>
      <c r="H586" s="271"/>
      <c r="I586" s="271"/>
      <c r="J586" s="151"/>
      <c r="K586" s="153">
        <v>3</v>
      </c>
      <c r="L586" s="151"/>
      <c r="M586" s="151"/>
      <c r="N586" s="151"/>
      <c r="O586" s="151"/>
      <c r="P586" s="151"/>
      <c r="Q586" s="151"/>
      <c r="R586" s="154"/>
      <c r="T586" s="155"/>
      <c r="U586" s="151"/>
      <c r="V586" s="151"/>
      <c r="W586" s="151"/>
      <c r="X586" s="151"/>
      <c r="Y586" s="151"/>
      <c r="Z586" s="151"/>
      <c r="AA586" s="156"/>
      <c r="AT586" s="157" t="s">
        <v>137</v>
      </c>
      <c r="AU586" s="157" t="s">
        <v>95</v>
      </c>
      <c r="AV586" s="10" t="s">
        <v>95</v>
      </c>
      <c r="AW586" s="10" t="s">
        <v>32</v>
      </c>
      <c r="AX586" s="10" t="s">
        <v>74</v>
      </c>
      <c r="AY586" s="157" t="s">
        <v>130</v>
      </c>
    </row>
    <row r="587" spans="2:65" s="11" customFormat="1" ht="22.5" customHeight="1">
      <c r="B587" s="158"/>
      <c r="C587" s="159"/>
      <c r="D587" s="159"/>
      <c r="E587" s="160" t="s">
        <v>5</v>
      </c>
      <c r="F587" s="291" t="s">
        <v>141</v>
      </c>
      <c r="G587" s="275"/>
      <c r="H587" s="275"/>
      <c r="I587" s="275"/>
      <c r="J587" s="159"/>
      <c r="K587" s="161">
        <v>8</v>
      </c>
      <c r="L587" s="159"/>
      <c r="M587" s="159"/>
      <c r="N587" s="159"/>
      <c r="O587" s="159"/>
      <c r="P587" s="159"/>
      <c r="Q587" s="159"/>
      <c r="R587" s="162"/>
      <c r="T587" s="163"/>
      <c r="U587" s="159"/>
      <c r="V587" s="159"/>
      <c r="W587" s="159"/>
      <c r="X587" s="159"/>
      <c r="Y587" s="159"/>
      <c r="Z587" s="159"/>
      <c r="AA587" s="164"/>
      <c r="AT587" s="165" t="s">
        <v>137</v>
      </c>
      <c r="AU587" s="165" t="s">
        <v>95</v>
      </c>
      <c r="AV587" s="11" t="s">
        <v>135</v>
      </c>
      <c r="AW587" s="11" t="s">
        <v>32</v>
      </c>
      <c r="AX587" s="11" t="s">
        <v>80</v>
      </c>
      <c r="AY587" s="165" t="s">
        <v>130</v>
      </c>
    </row>
    <row r="588" spans="2:65" s="1" customFormat="1" ht="31.5" customHeight="1">
      <c r="B588" s="140"/>
      <c r="C588" s="141" t="s">
        <v>375</v>
      </c>
      <c r="D588" s="141" t="s">
        <v>131</v>
      </c>
      <c r="E588" s="142" t="s">
        <v>1152</v>
      </c>
      <c r="F588" s="260" t="s">
        <v>1153</v>
      </c>
      <c r="G588" s="260"/>
      <c r="H588" s="260"/>
      <c r="I588" s="260"/>
      <c r="J588" s="143" t="s">
        <v>181</v>
      </c>
      <c r="K588" s="144">
        <v>11</v>
      </c>
      <c r="L588" s="261">
        <v>0</v>
      </c>
      <c r="M588" s="261"/>
      <c r="N588" s="280">
        <f>ROUND(L588*K588,2)</f>
        <v>0</v>
      </c>
      <c r="O588" s="280"/>
      <c r="P588" s="280"/>
      <c r="Q588" s="280"/>
      <c r="R588" s="145"/>
      <c r="T588" s="146" t="s">
        <v>5</v>
      </c>
      <c r="U588" s="43" t="s">
        <v>39</v>
      </c>
      <c r="V588" s="147">
        <v>0</v>
      </c>
      <c r="W588" s="147">
        <f>V588*K588</f>
        <v>0</v>
      </c>
      <c r="X588" s="147">
        <v>0</v>
      </c>
      <c r="Y588" s="147">
        <f>X588*K588</f>
        <v>0</v>
      </c>
      <c r="Z588" s="147">
        <v>0</v>
      </c>
      <c r="AA588" s="148">
        <f>Z588*K588</f>
        <v>0</v>
      </c>
      <c r="AR588" s="20" t="s">
        <v>135</v>
      </c>
      <c r="AT588" s="20" t="s">
        <v>131</v>
      </c>
      <c r="AU588" s="20" t="s">
        <v>95</v>
      </c>
      <c r="AY588" s="20" t="s">
        <v>130</v>
      </c>
      <c r="BE588" s="149">
        <f>IF(U588="základní",N588,0)</f>
        <v>0</v>
      </c>
      <c r="BF588" s="149">
        <f>IF(U588="snížená",N588,0)</f>
        <v>0</v>
      </c>
      <c r="BG588" s="149">
        <f>IF(U588="zákl. přenesená",N588,0)</f>
        <v>0</v>
      </c>
      <c r="BH588" s="149">
        <f>IF(U588="sníž. přenesená",N588,0)</f>
        <v>0</v>
      </c>
      <c r="BI588" s="149">
        <f>IF(U588="nulová",N588,0)</f>
        <v>0</v>
      </c>
      <c r="BJ588" s="20" t="s">
        <v>80</v>
      </c>
      <c r="BK588" s="149">
        <f>ROUND(L588*K588,2)</f>
        <v>0</v>
      </c>
      <c r="BL588" s="20" t="s">
        <v>135</v>
      </c>
      <c r="BM588" s="20" t="s">
        <v>1154</v>
      </c>
    </row>
    <row r="589" spans="2:65" s="10" customFormat="1" ht="22.5" customHeight="1">
      <c r="B589" s="150"/>
      <c r="C589" s="151"/>
      <c r="D589" s="151"/>
      <c r="E589" s="152" t="s">
        <v>5</v>
      </c>
      <c r="F589" s="263" t="s">
        <v>1155</v>
      </c>
      <c r="G589" s="264"/>
      <c r="H589" s="264"/>
      <c r="I589" s="264"/>
      <c r="J589" s="151"/>
      <c r="K589" s="153">
        <v>7</v>
      </c>
      <c r="L589" s="151"/>
      <c r="M589" s="151"/>
      <c r="N589" s="151"/>
      <c r="O589" s="151"/>
      <c r="P589" s="151"/>
      <c r="Q589" s="151"/>
      <c r="R589" s="154"/>
      <c r="T589" s="155"/>
      <c r="U589" s="151"/>
      <c r="V589" s="151"/>
      <c r="W589" s="151"/>
      <c r="X589" s="151"/>
      <c r="Y589" s="151"/>
      <c r="Z589" s="151"/>
      <c r="AA589" s="156"/>
      <c r="AT589" s="157" t="s">
        <v>137</v>
      </c>
      <c r="AU589" s="157" t="s">
        <v>95</v>
      </c>
      <c r="AV589" s="10" t="s">
        <v>95</v>
      </c>
      <c r="AW589" s="10" t="s">
        <v>32</v>
      </c>
      <c r="AX589" s="10" t="s">
        <v>74</v>
      </c>
      <c r="AY589" s="157" t="s">
        <v>130</v>
      </c>
    </row>
    <row r="590" spans="2:65" s="10" customFormat="1" ht="22.5" customHeight="1">
      <c r="B590" s="150"/>
      <c r="C590" s="151"/>
      <c r="D590" s="151"/>
      <c r="E590" s="152" t="s">
        <v>5</v>
      </c>
      <c r="F590" s="270" t="s">
        <v>1156</v>
      </c>
      <c r="G590" s="271"/>
      <c r="H590" s="271"/>
      <c r="I590" s="271"/>
      <c r="J590" s="151"/>
      <c r="K590" s="153">
        <v>0</v>
      </c>
      <c r="L590" s="151"/>
      <c r="M590" s="151"/>
      <c r="N590" s="151"/>
      <c r="O590" s="151"/>
      <c r="P590" s="151"/>
      <c r="Q590" s="151"/>
      <c r="R590" s="154"/>
      <c r="T590" s="155"/>
      <c r="U590" s="151"/>
      <c r="V590" s="151"/>
      <c r="W590" s="151"/>
      <c r="X590" s="151"/>
      <c r="Y590" s="151"/>
      <c r="Z590" s="151"/>
      <c r="AA590" s="156"/>
      <c r="AT590" s="157" t="s">
        <v>137</v>
      </c>
      <c r="AU590" s="157" t="s">
        <v>95</v>
      </c>
      <c r="AV590" s="10" t="s">
        <v>95</v>
      </c>
      <c r="AW590" s="10" t="s">
        <v>32</v>
      </c>
      <c r="AX590" s="10" t="s">
        <v>74</v>
      </c>
      <c r="AY590" s="157" t="s">
        <v>130</v>
      </c>
    </row>
    <row r="591" spans="2:65" s="10" customFormat="1" ht="22.5" customHeight="1">
      <c r="B591" s="150"/>
      <c r="C591" s="151"/>
      <c r="D591" s="151"/>
      <c r="E591" s="152" t="s">
        <v>5</v>
      </c>
      <c r="F591" s="270" t="s">
        <v>1157</v>
      </c>
      <c r="G591" s="271"/>
      <c r="H591" s="271"/>
      <c r="I591" s="271"/>
      <c r="J591" s="151"/>
      <c r="K591" s="153">
        <v>4</v>
      </c>
      <c r="L591" s="151"/>
      <c r="M591" s="151"/>
      <c r="N591" s="151"/>
      <c r="O591" s="151"/>
      <c r="P591" s="151"/>
      <c r="Q591" s="151"/>
      <c r="R591" s="154"/>
      <c r="T591" s="155"/>
      <c r="U591" s="151"/>
      <c r="V591" s="151"/>
      <c r="W591" s="151"/>
      <c r="X591" s="151"/>
      <c r="Y591" s="151"/>
      <c r="Z591" s="151"/>
      <c r="AA591" s="156"/>
      <c r="AT591" s="157" t="s">
        <v>137</v>
      </c>
      <c r="AU591" s="157" t="s">
        <v>95</v>
      </c>
      <c r="AV591" s="10" t="s">
        <v>95</v>
      </c>
      <c r="AW591" s="10" t="s">
        <v>32</v>
      </c>
      <c r="AX591" s="10" t="s">
        <v>74</v>
      </c>
      <c r="AY591" s="157" t="s">
        <v>130</v>
      </c>
    </row>
    <row r="592" spans="2:65" s="11" customFormat="1" ht="22.5" customHeight="1">
      <c r="B592" s="158"/>
      <c r="C592" s="159"/>
      <c r="D592" s="159"/>
      <c r="E592" s="160" t="s">
        <v>5</v>
      </c>
      <c r="F592" s="291" t="s">
        <v>141</v>
      </c>
      <c r="G592" s="275"/>
      <c r="H592" s="275"/>
      <c r="I592" s="275"/>
      <c r="J592" s="159"/>
      <c r="K592" s="161">
        <v>11</v>
      </c>
      <c r="L592" s="159"/>
      <c r="M592" s="159"/>
      <c r="N592" s="159"/>
      <c r="O592" s="159"/>
      <c r="P592" s="159"/>
      <c r="Q592" s="159"/>
      <c r="R592" s="162"/>
      <c r="T592" s="163"/>
      <c r="U592" s="159"/>
      <c r="V592" s="159"/>
      <c r="W592" s="159"/>
      <c r="X592" s="159"/>
      <c r="Y592" s="159"/>
      <c r="Z592" s="159"/>
      <c r="AA592" s="164"/>
      <c r="AT592" s="165" t="s">
        <v>137</v>
      </c>
      <c r="AU592" s="165" t="s">
        <v>95</v>
      </c>
      <c r="AV592" s="11" t="s">
        <v>135</v>
      </c>
      <c r="AW592" s="11" t="s">
        <v>32</v>
      </c>
      <c r="AX592" s="11" t="s">
        <v>80</v>
      </c>
      <c r="AY592" s="165" t="s">
        <v>130</v>
      </c>
    </row>
    <row r="593" spans="2:65" s="1" customFormat="1" ht="31.5" customHeight="1">
      <c r="B593" s="140"/>
      <c r="C593" s="141" t="s">
        <v>1158</v>
      </c>
      <c r="D593" s="141" t="s">
        <v>131</v>
      </c>
      <c r="E593" s="142" t="s">
        <v>1159</v>
      </c>
      <c r="F593" s="260" t="s">
        <v>1160</v>
      </c>
      <c r="G593" s="260"/>
      <c r="H593" s="260"/>
      <c r="I593" s="260"/>
      <c r="J593" s="143" t="s">
        <v>181</v>
      </c>
      <c r="K593" s="144">
        <v>19</v>
      </c>
      <c r="L593" s="261">
        <v>0</v>
      </c>
      <c r="M593" s="261"/>
      <c r="N593" s="280">
        <f>ROUND(L593*K593,2)</f>
        <v>0</v>
      </c>
      <c r="O593" s="280"/>
      <c r="P593" s="280"/>
      <c r="Q593" s="280"/>
      <c r="R593" s="145"/>
      <c r="T593" s="146" t="s">
        <v>5</v>
      </c>
      <c r="U593" s="43" t="s">
        <v>39</v>
      </c>
      <c r="V593" s="147">
        <v>0</v>
      </c>
      <c r="W593" s="147">
        <f>V593*K593</f>
        <v>0</v>
      </c>
      <c r="X593" s="147">
        <v>0</v>
      </c>
      <c r="Y593" s="147">
        <f>X593*K593</f>
        <v>0</v>
      </c>
      <c r="Z593" s="147">
        <v>0</v>
      </c>
      <c r="AA593" s="148">
        <f>Z593*K593</f>
        <v>0</v>
      </c>
      <c r="AR593" s="20" t="s">
        <v>135</v>
      </c>
      <c r="AT593" s="20" t="s">
        <v>131</v>
      </c>
      <c r="AU593" s="20" t="s">
        <v>95</v>
      </c>
      <c r="AY593" s="20" t="s">
        <v>130</v>
      </c>
      <c r="BE593" s="149">
        <f>IF(U593="základní",N593,0)</f>
        <v>0</v>
      </c>
      <c r="BF593" s="149">
        <f>IF(U593="snížená",N593,0)</f>
        <v>0</v>
      </c>
      <c r="BG593" s="149">
        <f>IF(U593="zákl. přenesená",N593,0)</f>
        <v>0</v>
      </c>
      <c r="BH593" s="149">
        <f>IF(U593="sníž. přenesená",N593,0)</f>
        <v>0</v>
      </c>
      <c r="BI593" s="149">
        <f>IF(U593="nulová",N593,0)</f>
        <v>0</v>
      </c>
      <c r="BJ593" s="20" t="s">
        <v>80</v>
      </c>
      <c r="BK593" s="149">
        <f>ROUND(L593*K593,2)</f>
        <v>0</v>
      </c>
      <c r="BL593" s="20" t="s">
        <v>135</v>
      </c>
      <c r="BM593" s="20" t="s">
        <v>1161</v>
      </c>
    </row>
    <row r="594" spans="2:65" s="10" customFormat="1" ht="22.5" customHeight="1">
      <c r="B594" s="150"/>
      <c r="C594" s="151"/>
      <c r="D594" s="151"/>
      <c r="E594" s="152" t="s">
        <v>5</v>
      </c>
      <c r="F594" s="263" t="s">
        <v>1162</v>
      </c>
      <c r="G594" s="264"/>
      <c r="H594" s="264"/>
      <c r="I594" s="264"/>
      <c r="J594" s="151"/>
      <c r="K594" s="153">
        <v>13</v>
      </c>
      <c r="L594" s="151"/>
      <c r="M594" s="151"/>
      <c r="N594" s="151"/>
      <c r="O594" s="151"/>
      <c r="P594" s="151"/>
      <c r="Q594" s="151"/>
      <c r="R594" s="154"/>
      <c r="T594" s="155"/>
      <c r="U594" s="151"/>
      <c r="V594" s="151"/>
      <c r="W594" s="151"/>
      <c r="X594" s="151"/>
      <c r="Y594" s="151"/>
      <c r="Z594" s="151"/>
      <c r="AA594" s="156"/>
      <c r="AT594" s="157" t="s">
        <v>137</v>
      </c>
      <c r="AU594" s="157" t="s">
        <v>95</v>
      </c>
      <c r="AV594" s="10" t="s">
        <v>95</v>
      </c>
      <c r="AW594" s="10" t="s">
        <v>32</v>
      </c>
      <c r="AX594" s="10" t="s">
        <v>74</v>
      </c>
      <c r="AY594" s="157" t="s">
        <v>130</v>
      </c>
    </row>
    <row r="595" spans="2:65" s="10" customFormat="1" ht="22.5" customHeight="1">
      <c r="B595" s="150"/>
      <c r="C595" s="151"/>
      <c r="D595" s="151"/>
      <c r="E595" s="152" t="s">
        <v>5</v>
      </c>
      <c r="F595" s="270" t="s">
        <v>1163</v>
      </c>
      <c r="G595" s="271"/>
      <c r="H595" s="271"/>
      <c r="I595" s="271"/>
      <c r="J595" s="151"/>
      <c r="K595" s="153">
        <v>3</v>
      </c>
      <c r="L595" s="151"/>
      <c r="M595" s="151"/>
      <c r="N595" s="151"/>
      <c r="O595" s="151"/>
      <c r="P595" s="151"/>
      <c r="Q595" s="151"/>
      <c r="R595" s="154"/>
      <c r="T595" s="155"/>
      <c r="U595" s="151"/>
      <c r="V595" s="151"/>
      <c r="W595" s="151"/>
      <c r="X595" s="151"/>
      <c r="Y595" s="151"/>
      <c r="Z595" s="151"/>
      <c r="AA595" s="156"/>
      <c r="AT595" s="157" t="s">
        <v>137</v>
      </c>
      <c r="AU595" s="157" t="s">
        <v>95</v>
      </c>
      <c r="AV595" s="10" t="s">
        <v>95</v>
      </c>
      <c r="AW595" s="10" t="s">
        <v>32</v>
      </c>
      <c r="AX595" s="10" t="s">
        <v>74</v>
      </c>
      <c r="AY595" s="157" t="s">
        <v>130</v>
      </c>
    </row>
    <row r="596" spans="2:65" s="10" customFormat="1" ht="22.5" customHeight="1">
      <c r="B596" s="150"/>
      <c r="C596" s="151"/>
      <c r="D596" s="151"/>
      <c r="E596" s="152" t="s">
        <v>5</v>
      </c>
      <c r="F596" s="270" t="s">
        <v>1164</v>
      </c>
      <c r="G596" s="271"/>
      <c r="H596" s="271"/>
      <c r="I596" s="271"/>
      <c r="J596" s="151"/>
      <c r="K596" s="153">
        <v>3</v>
      </c>
      <c r="L596" s="151"/>
      <c r="M596" s="151"/>
      <c r="N596" s="151"/>
      <c r="O596" s="151"/>
      <c r="P596" s="151"/>
      <c r="Q596" s="151"/>
      <c r="R596" s="154"/>
      <c r="T596" s="155"/>
      <c r="U596" s="151"/>
      <c r="V596" s="151"/>
      <c r="W596" s="151"/>
      <c r="X596" s="151"/>
      <c r="Y596" s="151"/>
      <c r="Z596" s="151"/>
      <c r="AA596" s="156"/>
      <c r="AT596" s="157" t="s">
        <v>137</v>
      </c>
      <c r="AU596" s="157" t="s">
        <v>95</v>
      </c>
      <c r="AV596" s="10" t="s">
        <v>95</v>
      </c>
      <c r="AW596" s="10" t="s">
        <v>32</v>
      </c>
      <c r="AX596" s="10" t="s">
        <v>74</v>
      </c>
      <c r="AY596" s="157" t="s">
        <v>130</v>
      </c>
    </row>
    <row r="597" spans="2:65" s="11" customFormat="1" ht="22.5" customHeight="1">
      <c r="B597" s="158"/>
      <c r="C597" s="159"/>
      <c r="D597" s="159"/>
      <c r="E597" s="160" t="s">
        <v>5</v>
      </c>
      <c r="F597" s="291" t="s">
        <v>141</v>
      </c>
      <c r="G597" s="275"/>
      <c r="H597" s="275"/>
      <c r="I597" s="275"/>
      <c r="J597" s="159"/>
      <c r="K597" s="161">
        <v>19</v>
      </c>
      <c r="L597" s="159"/>
      <c r="M597" s="159"/>
      <c r="N597" s="159"/>
      <c r="O597" s="159"/>
      <c r="P597" s="159"/>
      <c r="Q597" s="159"/>
      <c r="R597" s="162"/>
      <c r="T597" s="163"/>
      <c r="U597" s="159"/>
      <c r="V597" s="159"/>
      <c r="W597" s="159"/>
      <c r="X597" s="159"/>
      <c r="Y597" s="159"/>
      <c r="Z597" s="159"/>
      <c r="AA597" s="164"/>
      <c r="AT597" s="165" t="s">
        <v>137</v>
      </c>
      <c r="AU597" s="165" t="s">
        <v>95</v>
      </c>
      <c r="AV597" s="11" t="s">
        <v>135</v>
      </c>
      <c r="AW597" s="11" t="s">
        <v>32</v>
      </c>
      <c r="AX597" s="11" t="s">
        <v>80</v>
      </c>
      <c r="AY597" s="165" t="s">
        <v>130</v>
      </c>
    </row>
    <row r="598" spans="2:65" s="1" customFormat="1" ht="31.5" customHeight="1">
      <c r="B598" s="140"/>
      <c r="C598" s="141" t="s">
        <v>1024</v>
      </c>
      <c r="D598" s="141" t="s">
        <v>131</v>
      </c>
      <c r="E598" s="142" t="s">
        <v>1165</v>
      </c>
      <c r="F598" s="260" t="s">
        <v>1166</v>
      </c>
      <c r="G598" s="260"/>
      <c r="H598" s="260"/>
      <c r="I598" s="260"/>
      <c r="J598" s="143" t="s">
        <v>181</v>
      </c>
      <c r="K598" s="144">
        <v>1</v>
      </c>
      <c r="L598" s="261">
        <v>0</v>
      </c>
      <c r="M598" s="261"/>
      <c r="N598" s="280">
        <f>ROUND(L598*K598,2)</f>
        <v>0</v>
      </c>
      <c r="O598" s="280"/>
      <c r="P598" s="280"/>
      <c r="Q598" s="280"/>
      <c r="R598" s="145"/>
      <c r="T598" s="146" t="s">
        <v>5</v>
      </c>
      <c r="U598" s="43" t="s">
        <v>39</v>
      </c>
      <c r="V598" s="147">
        <v>0</v>
      </c>
      <c r="W598" s="147">
        <f>V598*K598</f>
        <v>0</v>
      </c>
      <c r="X598" s="147">
        <v>0</v>
      </c>
      <c r="Y598" s="147">
        <f>X598*K598</f>
        <v>0</v>
      </c>
      <c r="Z598" s="147">
        <v>0</v>
      </c>
      <c r="AA598" s="148">
        <f>Z598*K598</f>
        <v>0</v>
      </c>
      <c r="AR598" s="20" t="s">
        <v>135</v>
      </c>
      <c r="AT598" s="20" t="s">
        <v>131</v>
      </c>
      <c r="AU598" s="20" t="s">
        <v>95</v>
      </c>
      <c r="AY598" s="20" t="s">
        <v>130</v>
      </c>
      <c r="BE598" s="149">
        <f>IF(U598="základní",N598,0)</f>
        <v>0</v>
      </c>
      <c r="BF598" s="149">
        <f>IF(U598="snížená",N598,0)</f>
        <v>0</v>
      </c>
      <c r="BG598" s="149">
        <f>IF(U598="zákl. přenesená",N598,0)</f>
        <v>0</v>
      </c>
      <c r="BH598" s="149">
        <f>IF(U598="sníž. přenesená",N598,0)</f>
        <v>0</v>
      </c>
      <c r="BI598" s="149">
        <f>IF(U598="nulová",N598,0)</f>
        <v>0</v>
      </c>
      <c r="BJ598" s="20" t="s">
        <v>80</v>
      </c>
      <c r="BK598" s="149">
        <f>ROUND(L598*K598,2)</f>
        <v>0</v>
      </c>
      <c r="BL598" s="20" t="s">
        <v>135</v>
      </c>
      <c r="BM598" s="20" t="s">
        <v>1167</v>
      </c>
    </row>
    <row r="599" spans="2:65" s="10" customFormat="1" ht="22.5" customHeight="1">
      <c r="B599" s="150"/>
      <c r="C599" s="151"/>
      <c r="D599" s="151"/>
      <c r="E599" s="152" t="s">
        <v>5</v>
      </c>
      <c r="F599" s="263" t="s">
        <v>1168</v>
      </c>
      <c r="G599" s="264"/>
      <c r="H599" s="264"/>
      <c r="I599" s="264"/>
      <c r="J599" s="151"/>
      <c r="K599" s="153">
        <v>1</v>
      </c>
      <c r="L599" s="151"/>
      <c r="M599" s="151"/>
      <c r="N599" s="151"/>
      <c r="O599" s="151"/>
      <c r="P599" s="151"/>
      <c r="Q599" s="151"/>
      <c r="R599" s="154"/>
      <c r="T599" s="155"/>
      <c r="U599" s="151"/>
      <c r="V599" s="151"/>
      <c r="W599" s="151"/>
      <c r="X599" s="151"/>
      <c r="Y599" s="151"/>
      <c r="Z599" s="151"/>
      <c r="AA599" s="156"/>
      <c r="AT599" s="157" t="s">
        <v>137</v>
      </c>
      <c r="AU599" s="157" t="s">
        <v>95</v>
      </c>
      <c r="AV599" s="10" t="s">
        <v>95</v>
      </c>
      <c r="AW599" s="10" t="s">
        <v>32</v>
      </c>
      <c r="AX599" s="10" t="s">
        <v>74</v>
      </c>
      <c r="AY599" s="157" t="s">
        <v>130</v>
      </c>
    </row>
    <row r="600" spans="2:65" s="11" customFormat="1" ht="22.5" customHeight="1">
      <c r="B600" s="158"/>
      <c r="C600" s="159"/>
      <c r="D600" s="159"/>
      <c r="E600" s="160" t="s">
        <v>5</v>
      </c>
      <c r="F600" s="291" t="s">
        <v>141</v>
      </c>
      <c r="G600" s="275"/>
      <c r="H600" s="275"/>
      <c r="I600" s="275"/>
      <c r="J600" s="159"/>
      <c r="K600" s="161">
        <v>1</v>
      </c>
      <c r="L600" s="159"/>
      <c r="M600" s="159"/>
      <c r="N600" s="159"/>
      <c r="O600" s="159"/>
      <c r="P600" s="159"/>
      <c r="Q600" s="159"/>
      <c r="R600" s="162"/>
      <c r="T600" s="163"/>
      <c r="U600" s="159"/>
      <c r="V600" s="159"/>
      <c r="W600" s="159"/>
      <c r="X600" s="159"/>
      <c r="Y600" s="159"/>
      <c r="Z600" s="159"/>
      <c r="AA600" s="164"/>
      <c r="AT600" s="165" t="s">
        <v>137</v>
      </c>
      <c r="AU600" s="165" t="s">
        <v>95</v>
      </c>
      <c r="AV600" s="11" t="s">
        <v>135</v>
      </c>
      <c r="AW600" s="11" t="s">
        <v>32</v>
      </c>
      <c r="AX600" s="11" t="s">
        <v>80</v>
      </c>
      <c r="AY600" s="165" t="s">
        <v>130</v>
      </c>
    </row>
    <row r="601" spans="2:65" s="1" customFormat="1" ht="31.5" customHeight="1">
      <c r="B601" s="140"/>
      <c r="C601" s="141" t="s">
        <v>378</v>
      </c>
      <c r="D601" s="141" t="s">
        <v>131</v>
      </c>
      <c r="E601" s="142" t="s">
        <v>1169</v>
      </c>
      <c r="F601" s="260" t="s">
        <v>1170</v>
      </c>
      <c r="G601" s="260"/>
      <c r="H601" s="260"/>
      <c r="I601" s="260"/>
      <c r="J601" s="143" t="s">
        <v>181</v>
      </c>
      <c r="K601" s="144">
        <v>7</v>
      </c>
      <c r="L601" s="261">
        <v>0</v>
      </c>
      <c r="M601" s="261"/>
      <c r="N601" s="280">
        <f>ROUND(L601*K601,2)</f>
        <v>0</v>
      </c>
      <c r="O601" s="280"/>
      <c r="P601" s="280"/>
      <c r="Q601" s="280"/>
      <c r="R601" s="145"/>
      <c r="T601" s="146" t="s">
        <v>5</v>
      </c>
      <c r="U601" s="43" t="s">
        <v>39</v>
      </c>
      <c r="V601" s="147">
        <v>0</v>
      </c>
      <c r="W601" s="147">
        <f>V601*K601</f>
        <v>0</v>
      </c>
      <c r="X601" s="147">
        <v>0</v>
      </c>
      <c r="Y601" s="147">
        <f>X601*K601</f>
        <v>0</v>
      </c>
      <c r="Z601" s="147">
        <v>0</v>
      </c>
      <c r="AA601" s="148">
        <f>Z601*K601</f>
        <v>0</v>
      </c>
      <c r="AR601" s="20" t="s">
        <v>135</v>
      </c>
      <c r="AT601" s="20" t="s">
        <v>131</v>
      </c>
      <c r="AU601" s="20" t="s">
        <v>95</v>
      </c>
      <c r="AY601" s="20" t="s">
        <v>130</v>
      </c>
      <c r="BE601" s="149">
        <f>IF(U601="základní",N601,0)</f>
        <v>0</v>
      </c>
      <c r="BF601" s="149">
        <f>IF(U601="snížená",N601,0)</f>
        <v>0</v>
      </c>
      <c r="BG601" s="149">
        <f>IF(U601="zákl. přenesená",N601,0)</f>
        <v>0</v>
      </c>
      <c r="BH601" s="149">
        <f>IF(U601="sníž. přenesená",N601,0)</f>
        <v>0</v>
      </c>
      <c r="BI601" s="149">
        <f>IF(U601="nulová",N601,0)</f>
        <v>0</v>
      </c>
      <c r="BJ601" s="20" t="s">
        <v>80</v>
      </c>
      <c r="BK601" s="149">
        <f>ROUND(L601*K601,2)</f>
        <v>0</v>
      </c>
      <c r="BL601" s="20" t="s">
        <v>135</v>
      </c>
      <c r="BM601" s="20" t="s">
        <v>1171</v>
      </c>
    </row>
    <row r="602" spans="2:65" s="10" customFormat="1" ht="22.5" customHeight="1">
      <c r="B602" s="150"/>
      <c r="C602" s="151"/>
      <c r="D602" s="151"/>
      <c r="E602" s="152" t="s">
        <v>5</v>
      </c>
      <c r="F602" s="263" t="s">
        <v>1172</v>
      </c>
      <c r="G602" s="264"/>
      <c r="H602" s="264"/>
      <c r="I602" s="264"/>
      <c r="J602" s="151"/>
      <c r="K602" s="153">
        <v>7</v>
      </c>
      <c r="L602" s="151"/>
      <c r="M602" s="151"/>
      <c r="N602" s="151"/>
      <c r="O602" s="151"/>
      <c r="P602" s="151"/>
      <c r="Q602" s="151"/>
      <c r="R602" s="154"/>
      <c r="T602" s="155"/>
      <c r="U602" s="151"/>
      <c r="V602" s="151"/>
      <c r="W602" s="151"/>
      <c r="X602" s="151"/>
      <c r="Y602" s="151"/>
      <c r="Z602" s="151"/>
      <c r="AA602" s="156"/>
      <c r="AT602" s="157" t="s">
        <v>137</v>
      </c>
      <c r="AU602" s="157" t="s">
        <v>95</v>
      </c>
      <c r="AV602" s="10" t="s">
        <v>95</v>
      </c>
      <c r="AW602" s="10" t="s">
        <v>32</v>
      </c>
      <c r="AX602" s="10" t="s">
        <v>74</v>
      </c>
      <c r="AY602" s="157" t="s">
        <v>130</v>
      </c>
    </row>
    <row r="603" spans="2:65" s="11" customFormat="1" ht="22.5" customHeight="1">
      <c r="B603" s="158"/>
      <c r="C603" s="159"/>
      <c r="D603" s="159"/>
      <c r="E603" s="160" t="s">
        <v>5</v>
      </c>
      <c r="F603" s="291" t="s">
        <v>141</v>
      </c>
      <c r="G603" s="275"/>
      <c r="H603" s="275"/>
      <c r="I603" s="275"/>
      <c r="J603" s="159"/>
      <c r="K603" s="161">
        <v>7</v>
      </c>
      <c r="L603" s="159"/>
      <c r="M603" s="159"/>
      <c r="N603" s="159"/>
      <c r="O603" s="159"/>
      <c r="P603" s="159"/>
      <c r="Q603" s="159"/>
      <c r="R603" s="162"/>
      <c r="T603" s="163"/>
      <c r="U603" s="159"/>
      <c r="V603" s="159"/>
      <c r="W603" s="159"/>
      <c r="X603" s="159"/>
      <c r="Y603" s="159"/>
      <c r="Z603" s="159"/>
      <c r="AA603" s="164"/>
      <c r="AT603" s="165" t="s">
        <v>137</v>
      </c>
      <c r="AU603" s="165" t="s">
        <v>95</v>
      </c>
      <c r="AV603" s="11" t="s">
        <v>135</v>
      </c>
      <c r="AW603" s="11" t="s">
        <v>32</v>
      </c>
      <c r="AX603" s="11" t="s">
        <v>80</v>
      </c>
      <c r="AY603" s="165" t="s">
        <v>130</v>
      </c>
    </row>
    <row r="604" spans="2:65" s="1" customFormat="1" ht="44.25" customHeight="1">
      <c r="B604" s="140"/>
      <c r="C604" s="141" t="s">
        <v>1173</v>
      </c>
      <c r="D604" s="141" t="s">
        <v>131</v>
      </c>
      <c r="E604" s="142" t="s">
        <v>1174</v>
      </c>
      <c r="F604" s="260" t="s">
        <v>1175</v>
      </c>
      <c r="G604" s="260"/>
      <c r="H604" s="260"/>
      <c r="I604" s="260"/>
      <c r="J604" s="143" t="s">
        <v>181</v>
      </c>
      <c r="K604" s="144">
        <v>27</v>
      </c>
      <c r="L604" s="261">
        <v>0</v>
      </c>
      <c r="M604" s="261"/>
      <c r="N604" s="280">
        <f>ROUND(L604*K604,2)</f>
        <v>0</v>
      </c>
      <c r="O604" s="280"/>
      <c r="P604" s="280"/>
      <c r="Q604" s="280"/>
      <c r="R604" s="145"/>
      <c r="T604" s="146" t="s">
        <v>5</v>
      </c>
      <c r="U604" s="43" t="s">
        <v>39</v>
      </c>
      <c r="V604" s="147">
        <v>0</v>
      </c>
      <c r="W604" s="147">
        <f>V604*K604</f>
        <v>0</v>
      </c>
      <c r="X604" s="147">
        <v>0</v>
      </c>
      <c r="Y604" s="147">
        <f>X604*K604</f>
        <v>0</v>
      </c>
      <c r="Z604" s="147">
        <v>0</v>
      </c>
      <c r="AA604" s="148">
        <f>Z604*K604</f>
        <v>0</v>
      </c>
      <c r="AR604" s="20" t="s">
        <v>135</v>
      </c>
      <c r="AT604" s="20" t="s">
        <v>131</v>
      </c>
      <c r="AU604" s="20" t="s">
        <v>95</v>
      </c>
      <c r="AY604" s="20" t="s">
        <v>130</v>
      </c>
      <c r="BE604" s="149">
        <f>IF(U604="základní",N604,0)</f>
        <v>0</v>
      </c>
      <c r="BF604" s="149">
        <f>IF(U604="snížená",N604,0)</f>
        <v>0</v>
      </c>
      <c r="BG604" s="149">
        <f>IF(U604="zákl. přenesená",N604,0)</f>
        <v>0</v>
      </c>
      <c r="BH604" s="149">
        <f>IF(U604="sníž. přenesená",N604,0)</f>
        <v>0</v>
      </c>
      <c r="BI604" s="149">
        <f>IF(U604="nulová",N604,0)</f>
        <v>0</v>
      </c>
      <c r="BJ604" s="20" t="s">
        <v>80</v>
      </c>
      <c r="BK604" s="149">
        <f>ROUND(L604*K604,2)</f>
        <v>0</v>
      </c>
      <c r="BL604" s="20" t="s">
        <v>135</v>
      </c>
      <c r="BM604" s="20" t="s">
        <v>1176</v>
      </c>
    </row>
    <row r="605" spans="2:65" s="10" customFormat="1" ht="22.5" customHeight="1">
      <c r="B605" s="150"/>
      <c r="C605" s="151"/>
      <c r="D605" s="151"/>
      <c r="E605" s="152" t="s">
        <v>5</v>
      </c>
      <c r="F605" s="263" t="s">
        <v>1177</v>
      </c>
      <c r="G605" s="264"/>
      <c r="H605" s="264"/>
      <c r="I605" s="264"/>
      <c r="J605" s="151"/>
      <c r="K605" s="153">
        <v>27</v>
      </c>
      <c r="L605" s="151"/>
      <c r="M605" s="151"/>
      <c r="N605" s="151"/>
      <c r="O605" s="151"/>
      <c r="P605" s="151"/>
      <c r="Q605" s="151"/>
      <c r="R605" s="154"/>
      <c r="T605" s="155"/>
      <c r="U605" s="151"/>
      <c r="V605" s="151"/>
      <c r="W605" s="151"/>
      <c r="X605" s="151"/>
      <c r="Y605" s="151"/>
      <c r="Z605" s="151"/>
      <c r="AA605" s="156"/>
      <c r="AT605" s="157" t="s">
        <v>137</v>
      </c>
      <c r="AU605" s="157" t="s">
        <v>95</v>
      </c>
      <c r="AV605" s="10" t="s">
        <v>95</v>
      </c>
      <c r="AW605" s="10" t="s">
        <v>32</v>
      </c>
      <c r="AX605" s="10" t="s">
        <v>74</v>
      </c>
      <c r="AY605" s="157" t="s">
        <v>130</v>
      </c>
    </row>
    <row r="606" spans="2:65" s="11" customFormat="1" ht="22.5" customHeight="1">
      <c r="B606" s="158"/>
      <c r="C606" s="159"/>
      <c r="D606" s="159"/>
      <c r="E606" s="160" t="s">
        <v>5</v>
      </c>
      <c r="F606" s="291" t="s">
        <v>141</v>
      </c>
      <c r="G606" s="275"/>
      <c r="H606" s="275"/>
      <c r="I606" s="275"/>
      <c r="J606" s="159"/>
      <c r="K606" s="161">
        <v>27</v>
      </c>
      <c r="L606" s="159"/>
      <c r="M606" s="159"/>
      <c r="N606" s="159"/>
      <c r="O606" s="159"/>
      <c r="P606" s="159"/>
      <c r="Q606" s="159"/>
      <c r="R606" s="162"/>
      <c r="T606" s="163"/>
      <c r="U606" s="159"/>
      <c r="V606" s="159"/>
      <c r="W606" s="159"/>
      <c r="X606" s="159"/>
      <c r="Y606" s="159"/>
      <c r="Z606" s="159"/>
      <c r="AA606" s="164"/>
      <c r="AT606" s="165" t="s">
        <v>137</v>
      </c>
      <c r="AU606" s="165" t="s">
        <v>95</v>
      </c>
      <c r="AV606" s="11" t="s">
        <v>135</v>
      </c>
      <c r="AW606" s="11" t="s">
        <v>32</v>
      </c>
      <c r="AX606" s="11" t="s">
        <v>80</v>
      </c>
      <c r="AY606" s="165" t="s">
        <v>130</v>
      </c>
    </row>
    <row r="607" spans="2:65" s="9" customFormat="1" ht="29.85" customHeight="1">
      <c r="B607" s="129"/>
      <c r="C607" s="130"/>
      <c r="D607" s="139" t="s">
        <v>650</v>
      </c>
      <c r="E607" s="139"/>
      <c r="F607" s="139"/>
      <c r="G607" s="139"/>
      <c r="H607" s="139"/>
      <c r="I607" s="139"/>
      <c r="J607" s="139"/>
      <c r="K607" s="139"/>
      <c r="L607" s="139"/>
      <c r="M607" s="139"/>
      <c r="N607" s="258">
        <f>BK607</f>
        <v>0</v>
      </c>
      <c r="O607" s="259"/>
      <c r="P607" s="259"/>
      <c r="Q607" s="259"/>
      <c r="R607" s="132"/>
      <c r="T607" s="133"/>
      <c r="U607" s="130"/>
      <c r="V607" s="130"/>
      <c r="W607" s="134">
        <f>W608</f>
        <v>0</v>
      </c>
      <c r="X607" s="130"/>
      <c r="Y607" s="134">
        <f>Y608</f>
        <v>0</v>
      </c>
      <c r="Z607" s="130"/>
      <c r="AA607" s="135">
        <f>AA608</f>
        <v>0</v>
      </c>
      <c r="AR607" s="136" t="s">
        <v>80</v>
      </c>
      <c r="AT607" s="137" t="s">
        <v>73</v>
      </c>
      <c r="AU607" s="137" t="s">
        <v>80</v>
      </c>
      <c r="AY607" s="136" t="s">
        <v>130</v>
      </c>
      <c r="BK607" s="138">
        <f>BK608</f>
        <v>0</v>
      </c>
    </row>
    <row r="608" spans="2:65" s="1" customFormat="1" ht="22.5" customHeight="1">
      <c r="B608" s="140"/>
      <c r="C608" s="166" t="s">
        <v>1178</v>
      </c>
      <c r="D608" s="166" t="s">
        <v>151</v>
      </c>
      <c r="E608" s="167" t="s">
        <v>1179</v>
      </c>
      <c r="F608" s="281" t="s">
        <v>1180</v>
      </c>
      <c r="G608" s="281"/>
      <c r="H608" s="281"/>
      <c r="I608" s="281"/>
      <c r="J608" s="168" t="s">
        <v>181</v>
      </c>
      <c r="K608" s="169">
        <v>25</v>
      </c>
      <c r="L608" s="285">
        <v>0</v>
      </c>
      <c r="M608" s="285"/>
      <c r="N608" s="282">
        <f>ROUND(L608*K608,2)</f>
        <v>0</v>
      </c>
      <c r="O608" s="280"/>
      <c r="P608" s="280"/>
      <c r="Q608" s="280"/>
      <c r="R608" s="145"/>
      <c r="T608" s="146" t="s">
        <v>5</v>
      </c>
      <c r="U608" s="43" t="s">
        <v>39</v>
      </c>
      <c r="V608" s="147">
        <v>0</v>
      </c>
      <c r="W608" s="147">
        <f>V608*K608</f>
        <v>0</v>
      </c>
      <c r="X608" s="147">
        <v>0</v>
      </c>
      <c r="Y608" s="147">
        <f>X608*K608</f>
        <v>0</v>
      </c>
      <c r="Z608" s="147">
        <v>0</v>
      </c>
      <c r="AA608" s="148">
        <f>Z608*K608</f>
        <v>0</v>
      </c>
      <c r="AR608" s="20" t="s">
        <v>154</v>
      </c>
      <c r="AT608" s="20" t="s">
        <v>151</v>
      </c>
      <c r="AU608" s="20" t="s">
        <v>95</v>
      </c>
      <c r="AY608" s="20" t="s">
        <v>130</v>
      </c>
      <c r="BE608" s="149">
        <f>IF(U608="základní",N608,0)</f>
        <v>0</v>
      </c>
      <c r="BF608" s="149">
        <f>IF(U608="snížená",N608,0)</f>
        <v>0</v>
      </c>
      <c r="BG608" s="149">
        <f>IF(U608="zákl. přenesená",N608,0)</f>
        <v>0</v>
      </c>
      <c r="BH608" s="149">
        <f>IF(U608="sníž. přenesená",N608,0)</f>
        <v>0</v>
      </c>
      <c r="BI608" s="149">
        <f>IF(U608="nulová",N608,0)</f>
        <v>0</v>
      </c>
      <c r="BJ608" s="20" t="s">
        <v>80</v>
      </c>
      <c r="BK608" s="149">
        <f>ROUND(L608*K608,2)</f>
        <v>0</v>
      </c>
      <c r="BL608" s="20" t="s">
        <v>135</v>
      </c>
      <c r="BM608" s="20" t="s">
        <v>1181</v>
      </c>
    </row>
    <row r="609" spans="2:65" s="9" customFormat="1" ht="29.85" customHeight="1">
      <c r="B609" s="129"/>
      <c r="C609" s="130"/>
      <c r="D609" s="139" t="s">
        <v>651</v>
      </c>
      <c r="E609" s="139"/>
      <c r="F609" s="139"/>
      <c r="G609" s="139"/>
      <c r="H609" s="139"/>
      <c r="I609" s="139"/>
      <c r="J609" s="139"/>
      <c r="K609" s="139"/>
      <c r="L609" s="139"/>
      <c r="M609" s="139"/>
      <c r="N609" s="278">
        <f>BK609</f>
        <v>0</v>
      </c>
      <c r="O609" s="279"/>
      <c r="P609" s="279"/>
      <c r="Q609" s="279"/>
      <c r="R609" s="132"/>
      <c r="T609" s="133"/>
      <c r="U609" s="130"/>
      <c r="V609" s="130"/>
      <c r="W609" s="134">
        <f>SUM(W610:W618)</f>
        <v>0</v>
      </c>
      <c r="X609" s="130"/>
      <c r="Y609" s="134">
        <f>SUM(Y610:Y618)</f>
        <v>0</v>
      </c>
      <c r="Z609" s="130"/>
      <c r="AA609" s="135">
        <f>SUM(AA610:AA618)</f>
        <v>0</v>
      </c>
      <c r="AR609" s="136" t="s">
        <v>80</v>
      </c>
      <c r="AT609" s="137" t="s">
        <v>73</v>
      </c>
      <c r="AU609" s="137" t="s">
        <v>80</v>
      </c>
      <c r="AY609" s="136" t="s">
        <v>130</v>
      </c>
      <c r="BK609" s="138">
        <f>SUM(BK610:BK618)</f>
        <v>0</v>
      </c>
    </row>
    <row r="610" spans="2:65" s="1" customFormat="1" ht="44.25" customHeight="1">
      <c r="B610" s="140"/>
      <c r="C610" s="141" t="s">
        <v>1103</v>
      </c>
      <c r="D610" s="141" t="s">
        <v>131</v>
      </c>
      <c r="E610" s="142" t="s">
        <v>1182</v>
      </c>
      <c r="F610" s="260" t="s">
        <v>1183</v>
      </c>
      <c r="G610" s="260"/>
      <c r="H610" s="260"/>
      <c r="I610" s="260"/>
      <c r="J610" s="143" t="s">
        <v>181</v>
      </c>
      <c r="K610" s="144">
        <v>37</v>
      </c>
      <c r="L610" s="261">
        <v>0</v>
      </c>
      <c r="M610" s="261"/>
      <c r="N610" s="280">
        <f>ROUND(L610*K610,2)</f>
        <v>0</v>
      </c>
      <c r="O610" s="280"/>
      <c r="P610" s="280"/>
      <c r="Q610" s="280"/>
      <c r="R610" s="145"/>
      <c r="T610" s="146" t="s">
        <v>5</v>
      </c>
      <c r="U610" s="43" t="s">
        <v>39</v>
      </c>
      <c r="V610" s="147">
        <v>0</v>
      </c>
      <c r="W610" s="147">
        <f>V610*K610</f>
        <v>0</v>
      </c>
      <c r="X610" s="147">
        <v>0</v>
      </c>
      <c r="Y610" s="147">
        <f>X610*K610</f>
        <v>0</v>
      </c>
      <c r="Z610" s="147">
        <v>0</v>
      </c>
      <c r="AA610" s="148">
        <f>Z610*K610</f>
        <v>0</v>
      </c>
      <c r="AR610" s="20" t="s">
        <v>135</v>
      </c>
      <c r="AT610" s="20" t="s">
        <v>131</v>
      </c>
      <c r="AU610" s="20" t="s">
        <v>95</v>
      </c>
      <c r="AY610" s="20" t="s">
        <v>130</v>
      </c>
      <c r="BE610" s="149">
        <f>IF(U610="základní",N610,0)</f>
        <v>0</v>
      </c>
      <c r="BF610" s="149">
        <f>IF(U610="snížená",N610,0)</f>
        <v>0</v>
      </c>
      <c r="BG610" s="149">
        <f>IF(U610="zákl. přenesená",N610,0)</f>
        <v>0</v>
      </c>
      <c r="BH610" s="149">
        <f>IF(U610="sníž. přenesená",N610,0)</f>
        <v>0</v>
      </c>
      <c r="BI610" s="149">
        <f>IF(U610="nulová",N610,0)</f>
        <v>0</v>
      </c>
      <c r="BJ610" s="20" t="s">
        <v>80</v>
      </c>
      <c r="BK610" s="149">
        <f>ROUND(L610*K610,2)</f>
        <v>0</v>
      </c>
      <c r="BL610" s="20" t="s">
        <v>135</v>
      </c>
      <c r="BM610" s="20" t="s">
        <v>1184</v>
      </c>
    </row>
    <row r="611" spans="2:65" s="1" customFormat="1" ht="114" customHeight="1">
      <c r="B611" s="34"/>
      <c r="C611" s="35"/>
      <c r="D611" s="35"/>
      <c r="E611" s="35"/>
      <c r="F611" s="283" t="s">
        <v>1185</v>
      </c>
      <c r="G611" s="284"/>
      <c r="H611" s="284"/>
      <c r="I611" s="284"/>
      <c r="J611" s="35"/>
      <c r="K611" s="35"/>
      <c r="L611" s="35"/>
      <c r="M611" s="35"/>
      <c r="N611" s="35"/>
      <c r="O611" s="35"/>
      <c r="P611" s="35"/>
      <c r="Q611" s="35"/>
      <c r="R611" s="36"/>
      <c r="T611" s="173"/>
      <c r="U611" s="35"/>
      <c r="V611" s="35"/>
      <c r="W611" s="35"/>
      <c r="X611" s="35"/>
      <c r="Y611" s="35"/>
      <c r="Z611" s="35"/>
      <c r="AA611" s="73"/>
      <c r="AT611" s="20" t="s">
        <v>481</v>
      </c>
      <c r="AU611" s="20" t="s">
        <v>95</v>
      </c>
    </row>
    <row r="612" spans="2:65" s="10" customFormat="1" ht="22.5" customHeight="1">
      <c r="B612" s="150"/>
      <c r="C612" s="151"/>
      <c r="D612" s="151"/>
      <c r="E612" s="152" t="s">
        <v>5</v>
      </c>
      <c r="F612" s="270" t="s">
        <v>1186</v>
      </c>
      <c r="G612" s="271"/>
      <c r="H612" s="271"/>
      <c r="I612" s="271"/>
      <c r="J612" s="151"/>
      <c r="K612" s="153">
        <v>17</v>
      </c>
      <c r="L612" s="151"/>
      <c r="M612" s="151"/>
      <c r="N612" s="151"/>
      <c r="O612" s="151"/>
      <c r="P612" s="151"/>
      <c r="Q612" s="151"/>
      <c r="R612" s="154"/>
      <c r="T612" s="155"/>
      <c r="U612" s="151"/>
      <c r="V612" s="151"/>
      <c r="W612" s="151"/>
      <c r="X612" s="151"/>
      <c r="Y612" s="151"/>
      <c r="Z612" s="151"/>
      <c r="AA612" s="156"/>
      <c r="AT612" s="157" t="s">
        <v>137</v>
      </c>
      <c r="AU612" s="157" t="s">
        <v>95</v>
      </c>
      <c r="AV612" s="10" t="s">
        <v>95</v>
      </c>
      <c r="AW612" s="10" t="s">
        <v>32</v>
      </c>
      <c r="AX612" s="10" t="s">
        <v>74</v>
      </c>
      <c r="AY612" s="157" t="s">
        <v>130</v>
      </c>
    </row>
    <row r="613" spans="2:65" s="10" customFormat="1" ht="22.5" customHeight="1">
      <c r="B613" s="150"/>
      <c r="C613" s="151"/>
      <c r="D613" s="151"/>
      <c r="E613" s="152" t="s">
        <v>5</v>
      </c>
      <c r="F613" s="270" t="s">
        <v>1187</v>
      </c>
      <c r="G613" s="271"/>
      <c r="H613" s="271"/>
      <c r="I613" s="271"/>
      <c r="J613" s="151"/>
      <c r="K613" s="153">
        <v>20</v>
      </c>
      <c r="L613" s="151"/>
      <c r="M613" s="151"/>
      <c r="N613" s="151"/>
      <c r="O613" s="151"/>
      <c r="P613" s="151"/>
      <c r="Q613" s="151"/>
      <c r="R613" s="154"/>
      <c r="T613" s="155"/>
      <c r="U613" s="151"/>
      <c r="V613" s="151"/>
      <c r="W613" s="151"/>
      <c r="X613" s="151"/>
      <c r="Y613" s="151"/>
      <c r="Z613" s="151"/>
      <c r="AA613" s="156"/>
      <c r="AT613" s="157" t="s">
        <v>137</v>
      </c>
      <c r="AU613" s="157" t="s">
        <v>95</v>
      </c>
      <c r="AV613" s="10" t="s">
        <v>95</v>
      </c>
      <c r="AW613" s="10" t="s">
        <v>32</v>
      </c>
      <c r="AX613" s="10" t="s">
        <v>74</v>
      </c>
      <c r="AY613" s="157" t="s">
        <v>130</v>
      </c>
    </row>
    <row r="614" spans="2:65" s="11" customFormat="1" ht="22.5" customHeight="1">
      <c r="B614" s="158"/>
      <c r="C614" s="159"/>
      <c r="D614" s="159"/>
      <c r="E614" s="160" t="s">
        <v>5</v>
      </c>
      <c r="F614" s="291" t="s">
        <v>141</v>
      </c>
      <c r="G614" s="275"/>
      <c r="H614" s="275"/>
      <c r="I614" s="275"/>
      <c r="J614" s="159"/>
      <c r="K614" s="161">
        <v>37</v>
      </c>
      <c r="L614" s="159"/>
      <c r="M614" s="159"/>
      <c r="N614" s="159"/>
      <c r="O614" s="159"/>
      <c r="P614" s="159"/>
      <c r="Q614" s="159"/>
      <c r="R614" s="162"/>
      <c r="T614" s="163"/>
      <c r="U614" s="159"/>
      <c r="V614" s="159"/>
      <c r="W614" s="159"/>
      <c r="X614" s="159"/>
      <c r="Y614" s="159"/>
      <c r="Z614" s="159"/>
      <c r="AA614" s="164"/>
      <c r="AT614" s="165" t="s">
        <v>137</v>
      </c>
      <c r="AU614" s="165" t="s">
        <v>95</v>
      </c>
      <c r="AV614" s="11" t="s">
        <v>135</v>
      </c>
      <c r="AW614" s="11" t="s">
        <v>32</v>
      </c>
      <c r="AX614" s="11" t="s">
        <v>80</v>
      </c>
      <c r="AY614" s="165" t="s">
        <v>130</v>
      </c>
    </row>
    <row r="615" spans="2:65" s="1" customFormat="1" ht="22.5" customHeight="1">
      <c r="B615" s="140"/>
      <c r="C615" s="166" t="s">
        <v>1188</v>
      </c>
      <c r="D615" s="166" t="s">
        <v>151</v>
      </c>
      <c r="E615" s="167" t="s">
        <v>1189</v>
      </c>
      <c r="F615" s="281" t="s">
        <v>1190</v>
      </c>
      <c r="G615" s="281"/>
      <c r="H615" s="281"/>
      <c r="I615" s="281"/>
      <c r="J615" s="168" t="s">
        <v>181</v>
      </c>
      <c r="K615" s="169">
        <v>37</v>
      </c>
      <c r="L615" s="285">
        <v>0</v>
      </c>
      <c r="M615" s="285"/>
      <c r="N615" s="282">
        <f>ROUND(L615*K615,2)</f>
        <v>0</v>
      </c>
      <c r="O615" s="280"/>
      <c r="P615" s="280"/>
      <c r="Q615" s="280"/>
      <c r="R615" s="145"/>
      <c r="T615" s="146" t="s">
        <v>5</v>
      </c>
      <c r="U615" s="43" t="s">
        <v>39</v>
      </c>
      <c r="V615" s="147">
        <v>0</v>
      </c>
      <c r="W615" s="147">
        <f>V615*K615</f>
        <v>0</v>
      </c>
      <c r="X615" s="147">
        <v>0</v>
      </c>
      <c r="Y615" s="147">
        <f>X615*K615</f>
        <v>0</v>
      </c>
      <c r="Z615" s="147">
        <v>0</v>
      </c>
      <c r="AA615" s="148">
        <f>Z615*K615</f>
        <v>0</v>
      </c>
      <c r="AR615" s="20" t="s">
        <v>154</v>
      </c>
      <c r="AT615" s="20" t="s">
        <v>151</v>
      </c>
      <c r="AU615" s="20" t="s">
        <v>95</v>
      </c>
      <c r="AY615" s="20" t="s">
        <v>130</v>
      </c>
      <c r="BE615" s="149">
        <f>IF(U615="základní",N615,0)</f>
        <v>0</v>
      </c>
      <c r="BF615" s="149">
        <f>IF(U615="snížená",N615,0)</f>
        <v>0</v>
      </c>
      <c r="BG615" s="149">
        <f>IF(U615="zákl. přenesená",N615,0)</f>
        <v>0</v>
      </c>
      <c r="BH615" s="149">
        <f>IF(U615="sníž. přenesená",N615,0)</f>
        <v>0</v>
      </c>
      <c r="BI615" s="149">
        <f>IF(U615="nulová",N615,0)</f>
        <v>0</v>
      </c>
      <c r="BJ615" s="20" t="s">
        <v>80</v>
      </c>
      <c r="BK615" s="149">
        <f>ROUND(L615*K615,2)</f>
        <v>0</v>
      </c>
      <c r="BL615" s="20" t="s">
        <v>135</v>
      </c>
      <c r="BM615" s="20" t="s">
        <v>1191</v>
      </c>
    </row>
    <row r="616" spans="2:65" s="10" customFormat="1" ht="22.5" customHeight="1">
      <c r="B616" s="150"/>
      <c r="C616" s="151"/>
      <c r="D616" s="151"/>
      <c r="E616" s="152" t="s">
        <v>5</v>
      </c>
      <c r="F616" s="263" t="s">
        <v>1186</v>
      </c>
      <c r="G616" s="264"/>
      <c r="H616" s="264"/>
      <c r="I616" s="264"/>
      <c r="J616" s="151"/>
      <c r="K616" s="153">
        <v>17</v>
      </c>
      <c r="L616" s="151"/>
      <c r="M616" s="151"/>
      <c r="N616" s="151"/>
      <c r="O616" s="151"/>
      <c r="P616" s="151"/>
      <c r="Q616" s="151"/>
      <c r="R616" s="154"/>
      <c r="T616" s="155"/>
      <c r="U616" s="151"/>
      <c r="V616" s="151"/>
      <c r="W616" s="151"/>
      <c r="X616" s="151"/>
      <c r="Y616" s="151"/>
      <c r="Z616" s="151"/>
      <c r="AA616" s="156"/>
      <c r="AT616" s="157" t="s">
        <v>137</v>
      </c>
      <c r="AU616" s="157" t="s">
        <v>95</v>
      </c>
      <c r="AV616" s="10" t="s">
        <v>95</v>
      </c>
      <c r="AW616" s="10" t="s">
        <v>32</v>
      </c>
      <c r="AX616" s="10" t="s">
        <v>74</v>
      </c>
      <c r="AY616" s="157" t="s">
        <v>130</v>
      </c>
    </row>
    <row r="617" spans="2:65" s="10" customFormat="1" ht="22.5" customHeight="1">
      <c r="B617" s="150"/>
      <c r="C617" s="151"/>
      <c r="D617" s="151"/>
      <c r="E617" s="152" t="s">
        <v>5</v>
      </c>
      <c r="F617" s="270" t="s">
        <v>1187</v>
      </c>
      <c r="G617" s="271"/>
      <c r="H617" s="271"/>
      <c r="I617" s="271"/>
      <c r="J617" s="151"/>
      <c r="K617" s="153">
        <v>20</v>
      </c>
      <c r="L617" s="151"/>
      <c r="M617" s="151"/>
      <c r="N617" s="151"/>
      <c r="O617" s="151"/>
      <c r="P617" s="151"/>
      <c r="Q617" s="151"/>
      <c r="R617" s="154"/>
      <c r="T617" s="155"/>
      <c r="U617" s="151"/>
      <c r="V617" s="151"/>
      <c r="W617" s="151"/>
      <c r="X617" s="151"/>
      <c r="Y617" s="151"/>
      <c r="Z617" s="151"/>
      <c r="AA617" s="156"/>
      <c r="AT617" s="157" t="s">
        <v>137</v>
      </c>
      <c r="AU617" s="157" t="s">
        <v>95</v>
      </c>
      <c r="AV617" s="10" t="s">
        <v>95</v>
      </c>
      <c r="AW617" s="10" t="s">
        <v>32</v>
      </c>
      <c r="AX617" s="10" t="s">
        <v>74</v>
      </c>
      <c r="AY617" s="157" t="s">
        <v>130</v>
      </c>
    </row>
    <row r="618" spans="2:65" s="11" customFormat="1" ht="22.5" customHeight="1">
      <c r="B618" s="158"/>
      <c r="C618" s="159"/>
      <c r="D618" s="159"/>
      <c r="E618" s="160" t="s">
        <v>5</v>
      </c>
      <c r="F618" s="291" t="s">
        <v>141</v>
      </c>
      <c r="G618" s="275"/>
      <c r="H618" s="275"/>
      <c r="I618" s="275"/>
      <c r="J618" s="159"/>
      <c r="K618" s="161">
        <v>37</v>
      </c>
      <c r="L618" s="159"/>
      <c r="M618" s="159"/>
      <c r="N618" s="159"/>
      <c r="O618" s="159"/>
      <c r="P618" s="159"/>
      <c r="Q618" s="159"/>
      <c r="R618" s="162"/>
      <c r="T618" s="163"/>
      <c r="U618" s="159"/>
      <c r="V618" s="159"/>
      <c r="W618" s="159"/>
      <c r="X618" s="159"/>
      <c r="Y618" s="159"/>
      <c r="Z618" s="159"/>
      <c r="AA618" s="164"/>
      <c r="AT618" s="165" t="s">
        <v>137</v>
      </c>
      <c r="AU618" s="165" t="s">
        <v>95</v>
      </c>
      <c r="AV618" s="11" t="s">
        <v>135</v>
      </c>
      <c r="AW618" s="11" t="s">
        <v>32</v>
      </c>
      <c r="AX618" s="11" t="s">
        <v>80</v>
      </c>
      <c r="AY618" s="165" t="s">
        <v>130</v>
      </c>
    </row>
    <row r="619" spans="2:65" s="9" customFormat="1" ht="37.35" customHeight="1">
      <c r="B619" s="129"/>
      <c r="C619" s="130"/>
      <c r="D619" s="131" t="s">
        <v>113</v>
      </c>
      <c r="E619" s="131"/>
      <c r="F619" s="131"/>
      <c r="G619" s="131"/>
      <c r="H619" s="131"/>
      <c r="I619" s="131"/>
      <c r="J619" s="131"/>
      <c r="K619" s="131"/>
      <c r="L619" s="131"/>
      <c r="M619" s="131"/>
      <c r="N619" s="257">
        <f>BK619</f>
        <v>0</v>
      </c>
      <c r="O619" s="250"/>
      <c r="P619" s="250"/>
      <c r="Q619" s="250"/>
      <c r="R619" s="132"/>
      <c r="T619" s="133"/>
      <c r="U619" s="130"/>
      <c r="V619" s="130"/>
      <c r="W619" s="134">
        <f>W620</f>
        <v>0</v>
      </c>
      <c r="X619" s="130"/>
      <c r="Y619" s="134">
        <f>Y620</f>
        <v>0</v>
      </c>
      <c r="Z619" s="130"/>
      <c r="AA619" s="135">
        <f>AA620</f>
        <v>0</v>
      </c>
      <c r="AR619" s="136" t="s">
        <v>80</v>
      </c>
      <c r="AT619" s="137" t="s">
        <v>73</v>
      </c>
      <c r="AU619" s="137" t="s">
        <v>74</v>
      </c>
      <c r="AY619" s="136" t="s">
        <v>130</v>
      </c>
      <c r="BK619" s="138">
        <f>BK620</f>
        <v>0</v>
      </c>
    </row>
    <row r="620" spans="2:65" s="9" customFormat="1" ht="19.899999999999999" customHeight="1">
      <c r="B620" s="129"/>
      <c r="C620" s="130"/>
      <c r="D620" s="139" t="s">
        <v>114</v>
      </c>
      <c r="E620" s="139"/>
      <c r="F620" s="139"/>
      <c r="G620" s="139"/>
      <c r="H620" s="139"/>
      <c r="I620" s="139"/>
      <c r="J620" s="139"/>
      <c r="K620" s="139"/>
      <c r="L620" s="139"/>
      <c r="M620" s="139"/>
      <c r="N620" s="258">
        <f>BK620</f>
        <v>0</v>
      </c>
      <c r="O620" s="259"/>
      <c r="P620" s="259"/>
      <c r="Q620" s="259"/>
      <c r="R620" s="132"/>
      <c r="T620" s="133"/>
      <c r="U620" s="130"/>
      <c r="V620" s="130"/>
      <c r="W620" s="134">
        <f>SUM(W621:W792)</f>
        <v>0</v>
      </c>
      <c r="X620" s="130"/>
      <c r="Y620" s="134">
        <f>SUM(Y621:Y792)</f>
        <v>0</v>
      </c>
      <c r="Z620" s="130"/>
      <c r="AA620" s="135">
        <f>SUM(AA621:AA792)</f>
        <v>0</v>
      </c>
      <c r="AR620" s="136" t="s">
        <v>80</v>
      </c>
      <c r="AT620" s="137" t="s">
        <v>73</v>
      </c>
      <c r="AU620" s="137" t="s">
        <v>80</v>
      </c>
      <c r="AY620" s="136" t="s">
        <v>130</v>
      </c>
      <c r="BK620" s="138">
        <f>SUM(BK621:BK792)</f>
        <v>0</v>
      </c>
    </row>
    <row r="621" spans="2:65" s="1" customFormat="1" ht="31.5" customHeight="1">
      <c r="B621" s="140"/>
      <c r="C621" s="141" t="s">
        <v>1192</v>
      </c>
      <c r="D621" s="141" t="s">
        <v>131</v>
      </c>
      <c r="E621" s="142" t="s">
        <v>1193</v>
      </c>
      <c r="F621" s="260" t="s">
        <v>1194</v>
      </c>
      <c r="G621" s="260"/>
      <c r="H621" s="260"/>
      <c r="I621" s="260"/>
      <c r="J621" s="143" t="s">
        <v>144</v>
      </c>
      <c r="K621" s="144">
        <v>305.2</v>
      </c>
      <c r="L621" s="261">
        <v>0</v>
      </c>
      <c r="M621" s="261"/>
      <c r="N621" s="280">
        <f>ROUND(L621*K621,2)</f>
        <v>0</v>
      </c>
      <c r="O621" s="280"/>
      <c r="P621" s="280"/>
      <c r="Q621" s="280"/>
      <c r="R621" s="145"/>
      <c r="T621" s="146" t="s">
        <v>5</v>
      </c>
      <c r="U621" s="43" t="s">
        <v>39</v>
      </c>
      <c r="V621" s="147">
        <v>0</v>
      </c>
      <c r="W621" s="147">
        <f>V621*K621</f>
        <v>0</v>
      </c>
      <c r="X621" s="147">
        <v>0</v>
      </c>
      <c r="Y621" s="147">
        <f>X621*K621</f>
        <v>0</v>
      </c>
      <c r="Z621" s="147">
        <v>0</v>
      </c>
      <c r="AA621" s="148">
        <f>Z621*K621</f>
        <v>0</v>
      </c>
      <c r="AR621" s="20" t="s">
        <v>135</v>
      </c>
      <c r="AT621" s="20" t="s">
        <v>131</v>
      </c>
      <c r="AU621" s="20" t="s">
        <v>95</v>
      </c>
      <c r="AY621" s="20" t="s">
        <v>130</v>
      </c>
      <c r="BE621" s="149">
        <f>IF(U621="základní",N621,0)</f>
        <v>0</v>
      </c>
      <c r="BF621" s="149">
        <f>IF(U621="snížená",N621,0)</f>
        <v>0</v>
      </c>
      <c r="BG621" s="149">
        <f>IF(U621="zákl. přenesená",N621,0)</f>
        <v>0</v>
      </c>
      <c r="BH621" s="149">
        <f>IF(U621="sníž. přenesená",N621,0)</f>
        <v>0</v>
      </c>
      <c r="BI621" s="149">
        <f>IF(U621="nulová",N621,0)</f>
        <v>0</v>
      </c>
      <c r="BJ621" s="20" t="s">
        <v>80</v>
      </c>
      <c r="BK621" s="149">
        <f>ROUND(L621*K621,2)</f>
        <v>0</v>
      </c>
      <c r="BL621" s="20" t="s">
        <v>135</v>
      </c>
      <c r="BM621" s="20" t="s">
        <v>1195</v>
      </c>
    </row>
    <row r="622" spans="2:65" s="10" customFormat="1" ht="31.5" customHeight="1">
      <c r="B622" s="150"/>
      <c r="C622" s="151"/>
      <c r="D622" s="151"/>
      <c r="E622" s="152" t="s">
        <v>5</v>
      </c>
      <c r="F622" s="263" t="s">
        <v>834</v>
      </c>
      <c r="G622" s="264"/>
      <c r="H622" s="264"/>
      <c r="I622" s="264"/>
      <c r="J622" s="151"/>
      <c r="K622" s="153">
        <v>22.2</v>
      </c>
      <c r="L622" s="151"/>
      <c r="M622" s="151"/>
      <c r="N622" s="151"/>
      <c r="O622" s="151"/>
      <c r="P622" s="151"/>
      <c r="Q622" s="151"/>
      <c r="R622" s="154"/>
      <c r="T622" s="155"/>
      <c r="U622" s="151"/>
      <c r="V622" s="151"/>
      <c r="W622" s="151"/>
      <c r="X622" s="151"/>
      <c r="Y622" s="151"/>
      <c r="Z622" s="151"/>
      <c r="AA622" s="156"/>
      <c r="AT622" s="157" t="s">
        <v>137</v>
      </c>
      <c r="AU622" s="157" t="s">
        <v>95</v>
      </c>
      <c r="AV622" s="10" t="s">
        <v>95</v>
      </c>
      <c r="AW622" s="10" t="s">
        <v>32</v>
      </c>
      <c r="AX622" s="10" t="s">
        <v>74</v>
      </c>
      <c r="AY622" s="157" t="s">
        <v>130</v>
      </c>
    </row>
    <row r="623" spans="2:65" s="10" customFormat="1" ht="31.5" customHeight="1">
      <c r="B623" s="150"/>
      <c r="C623" s="151"/>
      <c r="D623" s="151"/>
      <c r="E623" s="152" t="s">
        <v>5</v>
      </c>
      <c r="F623" s="270" t="s">
        <v>835</v>
      </c>
      <c r="G623" s="271"/>
      <c r="H623" s="271"/>
      <c r="I623" s="271"/>
      <c r="J623" s="151"/>
      <c r="K623" s="153">
        <v>10.5</v>
      </c>
      <c r="L623" s="151"/>
      <c r="M623" s="151"/>
      <c r="N623" s="151"/>
      <c r="O623" s="151"/>
      <c r="P623" s="151"/>
      <c r="Q623" s="151"/>
      <c r="R623" s="154"/>
      <c r="T623" s="155"/>
      <c r="U623" s="151"/>
      <c r="V623" s="151"/>
      <c r="W623" s="151"/>
      <c r="X623" s="151"/>
      <c r="Y623" s="151"/>
      <c r="Z623" s="151"/>
      <c r="AA623" s="156"/>
      <c r="AT623" s="157" t="s">
        <v>137</v>
      </c>
      <c r="AU623" s="157" t="s">
        <v>95</v>
      </c>
      <c r="AV623" s="10" t="s">
        <v>95</v>
      </c>
      <c r="AW623" s="10" t="s">
        <v>32</v>
      </c>
      <c r="AX623" s="10" t="s">
        <v>74</v>
      </c>
      <c r="AY623" s="157" t="s">
        <v>130</v>
      </c>
    </row>
    <row r="624" spans="2:65" s="10" customFormat="1" ht="22.5" customHeight="1">
      <c r="B624" s="150"/>
      <c r="C624" s="151"/>
      <c r="D624" s="151"/>
      <c r="E624" s="152" t="s">
        <v>5</v>
      </c>
      <c r="F624" s="270" t="s">
        <v>836</v>
      </c>
      <c r="G624" s="271"/>
      <c r="H624" s="271"/>
      <c r="I624" s="271"/>
      <c r="J624" s="151"/>
      <c r="K624" s="153">
        <v>0.8</v>
      </c>
      <c r="L624" s="151"/>
      <c r="M624" s="151"/>
      <c r="N624" s="151"/>
      <c r="O624" s="151"/>
      <c r="P624" s="151"/>
      <c r="Q624" s="151"/>
      <c r="R624" s="154"/>
      <c r="T624" s="155"/>
      <c r="U624" s="151"/>
      <c r="V624" s="151"/>
      <c r="W624" s="151"/>
      <c r="X624" s="151"/>
      <c r="Y624" s="151"/>
      <c r="Z624" s="151"/>
      <c r="AA624" s="156"/>
      <c r="AT624" s="157" t="s">
        <v>137</v>
      </c>
      <c r="AU624" s="157" t="s">
        <v>95</v>
      </c>
      <c r="AV624" s="10" t="s">
        <v>95</v>
      </c>
      <c r="AW624" s="10" t="s">
        <v>32</v>
      </c>
      <c r="AX624" s="10" t="s">
        <v>74</v>
      </c>
      <c r="AY624" s="157" t="s">
        <v>130</v>
      </c>
    </row>
    <row r="625" spans="2:51" s="10" customFormat="1" ht="22.5" customHeight="1">
      <c r="B625" s="150"/>
      <c r="C625" s="151"/>
      <c r="D625" s="151"/>
      <c r="E625" s="152" t="s">
        <v>5</v>
      </c>
      <c r="F625" s="270" t="s">
        <v>837</v>
      </c>
      <c r="G625" s="271"/>
      <c r="H625" s="271"/>
      <c r="I625" s="271"/>
      <c r="J625" s="151"/>
      <c r="K625" s="153">
        <v>0</v>
      </c>
      <c r="L625" s="151"/>
      <c r="M625" s="151"/>
      <c r="N625" s="151"/>
      <c r="O625" s="151"/>
      <c r="P625" s="151"/>
      <c r="Q625" s="151"/>
      <c r="R625" s="154"/>
      <c r="T625" s="155"/>
      <c r="U625" s="151"/>
      <c r="V625" s="151"/>
      <c r="W625" s="151"/>
      <c r="X625" s="151"/>
      <c r="Y625" s="151"/>
      <c r="Z625" s="151"/>
      <c r="AA625" s="156"/>
      <c r="AT625" s="157" t="s">
        <v>137</v>
      </c>
      <c r="AU625" s="157" t="s">
        <v>95</v>
      </c>
      <c r="AV625" s="10" t="s">
        <v>95</v>
      </c>
      <c r="AW625" s="10" t="s">
        <v>32</v>
      </c>
      <c r="AX625" s="10" t="s">
        <v>74</v>
      </c>
      <c r="AY625" s="157" t="s">
        <v>130</v>
      </c>
    </row>
    <row r="626" spans="2:51" s="10" customFormat="1" ht="22.5" customHeight="1">
      <c r="B626" s="150"/>
      <c r="C626" s="151"/>
      <c r="D626" s="151"/>
      <c r="E626" s="152" t="s">
        <v>5</v>
      </c>
      <c r="F626" s="270" t="s">
        <v>805</v>
      </c>
      <c r="G626" s="271"/>
      <c r="H626" s="271"/>
      <c r="I626" s="271"/>
      <c r="J626" s="151"/>
      <c r="K626" s="153">
        <v>0</v>
      </c>
      <c r="L626" s="151"/>
      <c r="M626" s="151"/>
      <c r="N626" s="151"/>
      <c r="O626" s="151"/>
      <c r="P626" s="151"/>
      <c r="Q626" s="151"/>
      <c r="R626" s="154"/>
      <c r="T626" s="155"/>
      <c r="U626" s="151"/>
      <c r="V626" s="151"/>
      <c r="W626" s="151"/>
      <c r="X626" s="151"/>
      <c r="Y626" s="151"/>
      <c r="Z626" s="151"/>
      <c r="AA626" s="156"/>
      <c r="AT626" s="157" t="s">
        <v>137</v>
      </c>
      <c r="AU626" s="157" t="s">
        <v>95</v>
      </c>
      <c r="AV626" s="10" t="s">
        <v>95</v>
      </c>
      <c r="AW626" s="10" t="s">
        <v>32</v>
      </c>
      <c r="AX626" s="10" t="s">
        <v>74</v>
      </c>
      <c r="AY626" s="157" t="s">
        <v>130</v>
      </c>
    </row>
    <row r="627" spans="2:51" s="10" customFormat="1" ht="22.5" customHeight="1">
      <c r="B627" s="150"/>
      <c r="C627" s="151"/>
      <c r="D627" s="151"/>
      <c r="E627" s="152" t="s">
        <v>5</v>
      </c>
      <c r="F627" s="270" t="s">
        <v>5</v>
      </c>
      <c r="G627" s="271"/>
      <c r="H627" s="271"/>
      <c r="I627" s="271"/>
      <c r="J627" s="151"/>
      <c r="K627" s="153">
        <v>0</v>
      </c>
      <c r="L627" s="151"/>
      <c r="M627" s="151"/>
      <c r="N627" s="151"/>
      <c r="O627" s="151"/>
      <c r="P627" s="151"/>
      <c r="Q627" s="151"/>
      <c r="R627" s="154"/>
      <c r="T627" s="155"/>
      <c r="U627" s="151"/>
      <c r="V627" s="151"/>
      <c r="W627" s="151"/>
      <c r="X627" s="151"/>
      <c r="Y627" s="151"/>
      <c r="Z627" s="151"/>
      <c r="AA627" s="156"/>
      <c r="AT627" s="157" t="s">
        <v>137</v>
      </c>
      <c r="AU627" s="157" t="s">
        <v>95</v>
      </c>
      <c r="AV627" s="10" t="s">
        <v>95</v>
      </c>
      <c r="AW627" s="10" t="s">
        <v>6</v>
      </c>
      <c r="AX627" s="10" t="s">
        <v>74</v>
      </c>
      <c r="AY627" s="157" t="s">
        <v>130</v>
      </c>
    </row>
    <row r="628" spans="2:51" s="10" customFormat="1" ht="31.5" customHeight="1">
      <c r="B628" s="150"/>
      <c r="C628" s="151"/>
      <c r="D628" s="151"/>
      <c r="E628" s="152" t="s">
        <v>5</v>
      </c>
      <c r="F628" s="270" t="s">
        <v>820</v>
      </c>
      <c r="G628" s="271"/>
      <c r="H628" s="271"/>
      <c r="I628" s="271"/>
      <c r="J628" s="151"/>
      <c r="K628" s="153">
        <v>29</v>
      </c>
      <c r="L628" s="151"/>
      <c r="M628" s="151"/>
      <c r="N628" s="151"/>
      <c r="O628" s="151"/>
      <c r="P628" s="151"/>
      <c r="Q628" s="151"/>
      <c r="R628" s="154"/>
      <c r="T628" s="155"/>
      <c r="U628" s="151"/>
      <c r="V628" s="151"/>
      <c r="W628" s="151"/>
      <c r="X628" s="151"/>
      <c r="Y628" s="151"/>
      <c r="Z628" s="151"/>
      <c r="AA628" s="156"/>
      <c r="AT628" s="157" t="s">
        <v>137</v>
      </c>
      <c r="AU628" s="157" t="s">
        <v>95</v>
      </c>
      <c r="AV628" s="10" t="s">
        <v>95</v>
      </c>
      <c r="AW628" s="10" t="s">
        <v>32</v>
      </c>
      <c r="AX628" s="10" t="s">
        <v>74</v>
      </c>
      <c r="AY628" s="157" t="s">
        <v>130</v>
      </c>
    </row>
    <row r="629" spans="2:51" s="10" customFormat="1" ht="31.5" customHeight="1">
      <c r="B629" s="150"/>
      <c r="C629" s="151"/>
      <c r="D629" s="151"/>
      <c r="E629" s="152" t="s">
        <v>5</v>
      </c>
      <c r="F629" s="270" t="s">
        <v>821</v>
      </c>
      <c r="G629" s="271"/>
      <c r="H629" s="271"/>
      <c r="I629" s="271"/>
      <c r="J629" s="151"/>
      <c r="K629" s="153">
        <v>28.2</v>
      </c>
      <c r="L629" s="151"/>
      <c r="M629" s="151"/>
      <c r="N629" s="151"/>
      <c r="O629" s="151"/>
      <c r="P629" s="151"/>
      <c r="Q629" s="151"/>
      <c r="R629" s="154"/>
      <c r="T629" s="155"/>
      <c r="U629" s="151"/>
      <c r="V629" s="151"/>
      <c r="W629" s="151"/>
      <c r="X629" s="151"/>
      <c r="Y629" s="151"/>
      <c r="Z629" s="151"/>
      <c r="AA629" s="156"/>
      <c r="AT629" s="157" t="s">
        <v>137</v>
      </c>
      <c r="AU629" s="157" t="s">
        <v>95</v>
      </c>
      <c r="AV629" s="10" t="s">
        <v>95</v>
      </c>
      <c r="AW629" s="10" t="s">
        <v>32</v>
      </c>
      <c r="AX629" s="10" t="s">
        <v>74</v>
      </c>
      <c r="AY629" s="157" t="s">
        <v>130</v>
      </c>
    </row>
    <row r="630" spans="2:51" s="10" customFormat="1" ht="31.5" customHeight="1">
      <c r="B630" s="150"/>
      <c r="C630" s="151"/>
      <c r="D630" s="151"/>
      <c r="E630" s="152" t="s">
        <v>5</v>
      </c>
      <c r="F630" s="270" t="s">
        <v>822</v>
      </c>
      <c r="G630" s="271"/>
      <c r="H630" s="271"/>
      <c r="I630" s="271"/>
      <c r="J630" s="151"/>
      <c r="K630" s="153">
        <v>31.8</v>
      </c>
      <c r="L630" s="151"/>
      <c r="M630" s="151"/>
      <c r="N630" s="151"/>
      <c r="O630" s="151"/>
      <c r="P630" s="151"/>
      <c r="Q630" s="151"/>
      <c r="R630" s="154"/>
      <c r="T630" s="155"/>
      <c r="U630" s="151"/>
      <c r="V630" s="151"/>
      <c r="W630" s="151"/>
      <c r="X630" s="151"/>
      <c r="Y630" s="151"/>
      <c r="Z630" s="151"/>
      <c r="AA630" s="156"/>
      <c r="AT630" s="157" t="s">
        <v>137</v>
      </c>
      <c r="AU630" s="157" t="s">
        <v>95</v>
      </c>
      <c r="AV630" s="10" t="s">
        <v>95</v>
      </c>
      <c r="AW630" s="10" t="s">
        <v>32</v>
      </c>
      <c r="AX630" s="10" t="s">
        <v>74</v>
      </c>
      <c r="AY630" s="157" t="s">
        <v>130</v>
      </c>
    </row>
    <row r="631" spans="2:51" s="10" customFormat="1" ht="31.5" customHeight="1">
      <c r="B631" s="150"/>
      <c r="C631" s="151"/>
      <c r="D631" s="151"/>
      <c r="E631" s="152" t="s">
        <v>5</v>
      </c>
      <c r="F631" s="270" t="s">
        <v>823</v>
      </c>
      <c r="G631" s="271"/>
      <c r="H631" s="271"/>
      <c r="I631" s="271"/>
      <c r="J631" s="151"/>
      <c r="K631" s="153">
        <v>31.5</v>
      </c>
      <c r="L631" s="151"/>
      <c r="M631" s="151"/>
      <c r="N631" s="151"/>
      <c r="O631" s="151"/>
      <c r="P631" s="151"/>
      <c r="Q631" s="151"/>
      <c r="R631" s="154"/>
      <c r="T631" s="155"/>
      <c r="U631" s="151"/>
      <c r="V631" s="151"/>
      <c r="W631" s="151"/>
      <c r="X631" s="151"/>
      <c r="Y631" s="151"/>
      <c r="Z631" s="151"/>
      <c r="AA631" s="156"/>
      <c r="AT631" s="157" t="s">
        <v>137</v>
      </c>
      <c r="AU631" s="157" t="s">
        <v>95</v>
      </c>
      <c r="AV631" s="10" t="s">
        <v>95</v>
      </c>
      <c r="AW631" s="10" t="s">
        <v>32</v>
      </c>
      <c r="AX631" s="10" t="s">
        <v>74</v>
      </c>
      <c r="AY631" s="157" t="s">
        <v>130</v>
      </c>
    </row>
    <row r="632" spans="2:51" s="10" customFormat="1" ht="22.5" customHeight="1">
      <c r="B632" s="150"/>
      <c r="C632" s="151"/>
      <c r="D632" s="151"/>
      <c r="E632" s="152" t="s">
        <v>5</v>
      </c>
      <c r="F632" s="270" t="s">
        <v>805</v>
      </c>
      <c r="G632" s="271"/>
      <c r="H632" s="271"/>
      <c r="I632" s="271"/>
      <c r="J632" s="151"/>
      <c r="K632" s="153">
        <v>0</v>
      </c>
      <c r="L632" s="151"/>
      <c r="M632" s="151"/>
      <c r="N632" s="151"/>
      <c r="O632" s="151"/>
      <c r="P632" s="151"/>
      <c r="Q632" s="151"/>
      <c r="R632" s="154"/>
      <c r="T632" s="155"/>
      <c r="U632" s="151"/>
      <c r="V632" s="151"/>
      <c r="W632" s="151"/>
      <c r="X632" s="151"/>
      <c r="Y632" s="151"/>
      <c r="Z632" s="151"/>
      <c r="AA632" s="156"/>
      <c r="AT632" s="157" t="s">
        <v>137</v>
      </c>
      <c r="AU632" s="157" t="s">
        <v>95</v>
      </c>
      <c r="AV632" s="10" t="s">
        <v>95</v>
      </c>
      <c r="AW632" s="10" t="s">
        <v>32</v>
      </c>
      <c r="AX632" s="10" t="s">
        <v>74</v>
      </c>
      <c r="AY632" s="157" t="s">
        <v>130</v>
      </c>
    </row>
    <row r="633" spans="2:51" s="10" customFormat="1" ht="22.5" customHeight="1">
      <c r="B633" s="150"/>
      <c r="C633" s="151"/>
      <c r="D633" s="151"/>
      <c r="E633" s="152" t="s">
        <v>5</v>
      </c>
      <c r="F633" s="270" t="s">
        <v>5</v>
      </c>
      <c r="G633" s="271"/>
      <c r="H633" s="271"/>
      <c r="I633" s="271"/>
      <c r="J633" s="151"/>
      <c r="K633" s="153">
        <v>0</v>
      </c>
      <c r="L633" s="151"/>
      <c r="M633" s="151"/>
      <c r="N633" s="151"/>
      <c r="O633" s="151"/>
      <c r="P633" s="151"/>
      <c r="Q633" s="151"/>
      <c r="R633" s="154"/>
      <c r="T633" s="155"/>
      <c r="U633" s="151"/>
      <c r="V633" s="151"/>
      <c r="W633" s="151"/>
      <c r="X633" s="151"/>
      <c r="Y633" s="151"/>
      <c r="Z633" s="151"/>
      <c r="AA633" s="156"/>
      <c r="AT633" s="157" t="s">
        <v>137</v>
      </c>
      <c r="AU633" s="157" t="s">
        <v>95</v>
      </c>
      <c r="AV633" s="10" t="s">
        <v>95</v>
      </c>
      <c r="AW633" s="10" t="s">
        <v>6</v>
      </c>
      <c r="AX633" s="10" t="s">
        <v>74</v>
      </c>
      <c r="AY633" s="157" t="s">
        <v>130</v>
      </c>
    </row>
    <row r="634" spans="2:51" s="10" customFormat="1" ht="22.5" customHeight="1">
      <c r="B634" s="150"/>
      <c r="C634" s="151"/>
      <c r="D634" s="151"/>
      <c r="E634" s="152" t="s">
        <v>5</v>
      </c>
      <c r="F634" s="270" t="s">
        <v>805</v>
      </c>
      <c r="G634" s="271"/>
      <c r="H634" s="271"/>
      <c r="I634" s="271"/>
      <c r="J634" s="151"/>
      <c r="K634" s="153">
        <v>0</v>
      </c>
      <c r="L634" s="151"/>
      <c r="M634" s="151"/>
      <c r="N634" s="151"/>
      <c r="O634" s="151"/>
      <c r="P634" s="151"/>
      <c r="Q634" s="151"/>
      <c r="R634" s="154"/>
      <c r="T634" s="155"/>
      <c r="U634" s="151"/>
      <c r="V634" s="151"/>
      <c r="W634" s="151"/>
      <c r="X634" s="151"/>
      <c r="Y634" s="151"/>
      <c r="Z634" s="151"/>
      <c r="AA634" s="156"/>
      <c r="AT634" s="157" t="s">
        <v>137</v>
      </c>
      <c r="AU634" s="157" t="s">
        <v>95</v>
      </c>
      <c r="AV634" s="10" t="s">
        <v>95</v>
      </c>
      <c r="AW634" s="10" t="s">
        <v>32</v>
      </c>
      <c r="AX634" s="10" t="s">
        <v>74</v>
      </c>
      <c r="AY634" s="157" t="s">
        <v>130</v>
      </c>
    </row>
    <row r="635" spans="2:51" s="10" customFormat="1" ht="31.5" customHeight="1">
      <c r="B635" s="150"/>
      <c r="C635" s="151"/>
      <c r="D635" s="151"/>
      <c r="E635" s="152" t="s">
        <v>5</v>
      </c>
      <c r="F635" s="270" t="s">
        <v>806</v>
      </c>
      <c r="G635" s="271"/>
      <c r="H635" s="271"/>
      <c r="I635" s="271"/>
      <c r="J635" s="151"/>
      <c r="K635" s="153">
        <v>5.3</v>
      </c>
      <c r="L635" s="151"/>
      <c r="M635" s="151"/>
      <c r="N635" s="151"/>
      <c r="O635" s="151"/>
      <c r="P635" s="151"/>
      <c r="Q635" s="151"/>
      <c r="R635" s="154"/>
      <c r="T635" s="155"/>
      <c r="U635" s="151"/>
      <c r="V635" s="151"/>
      <c r="W635" s="151"/>
      <c r="X635" s="151"/>
      <c r="Y635" s="151"/>
      <c r="Z635" s="151"/>
      <c r="AA635" s="156"/>
      <c r="AT635" s="157" t="s">
        <v>137</v>
      </c>
      <c r="AU635" s="157" t="s">
        <v>95</v>
      </c>
      <c r="AV635" s="10" t="s">
        <v>95</v>
      </c>
      <c r="AW635" s="10" t="s">
        <v>32</v>
      </c>
      <c r="AX635" s="10" t="s">
        <v>74</v>
      </c>
      <c r="AY635" s="157" t="s">
        <v>130</v>
      </c>
    </row>
    <row r="636" spans="2:51" s="10" customFormat="1" ht="31.5" customHeight="1">
      <c r="B636" s="150"/>
      <c r="C636" s="151"/>
      <c r="D636" s="151"/>
      <c r="E636" s="152" t="s">
        <v>5</v>
      </c>
      <c r="F636" s="270" t="s">
        <v>807</v>
      </c>
      <c r="G636" s="271"/>
      <c r="H636" s="271"/>
      <c r="I636" s="271"/>
      <c r="J636" s="151"/>
      <c r="K636" s="153">
        <v>8.1999999999999993</v>
      </c>
      <c r="L636" s="151"/>
      <c r="M636" s="151"/>
      <c r="N636" s="151"/>
      <c r="O636" s="151"/>
      <c r="P636" s="151"/>
      <c r="Q636" s="151"/>
      <c r="R636" s="154"/>
      <c r="T636" s="155"/>
      <c r="U636" s="151"/>
      <c r="V636" s="151"/>
      <c r="W636" s="151"/>
      <c r="X636" s="151"/>
      <c r="Y636" s="151"/>
      <c r="Z636" s="151"/>
      <c r="AA636" s="156"/>
      <c r="AT636" s="157" t="s">
        <v>137</v>
      </c>
      <c r="AU636" s="157" t="s">
        <v>95</v>
      </c>
      <c r="AV636" s="10" t="s">
        <v>95</v>
      </c>
      <c r="AW636" s="10" t="s">
        <v>32</v>
      </c>
      <c r="AX636" s="10" t="s">
        <v>74</v>
      </c>
      <c r="AY636" s="157" t="s">
        <v>130</v>
      </c>
    </row>
    <row r="637" spans="2:51" s="10" customFormat="1" ht="31.5" customHeight="1">
      <c r="B637" s="150"/>
      <c r="C637" s="151"/>
      <c r="D637" s="151"/>
      <c r="E637" s="152" t="s">
        <v>5</v>
      </c>
      <c r="F637" s="270" t="s">
        <v>808</v>
      </c>
      <c r="G637" s="271"/>
      <c r="H637" s="271"/>
      <c r="I637" s="271"/>
      <c r="J637" s="151"/>
      <c r="K637" s="153">
        <v>4.5</v>
      </c>
      <c r="L637" s="151"/>
      <c r="M637" s="151"/>
      <c r="N637" s="151"/>
      <c r="O637" s="151"/>
      <c r="P637" s="151"/>
      <c r="Q637" s="151"/>
      <c r="R637" s="154"/>
      <c r="T637" s="155"/>
      <c r="U637" s="151"/>
      <c r="V637" s="151"/>
      <c r="W637" s="151"/>
      <c r="X637" s="151"/>
      <c r="Y637" s="151"/>
      <c r="Z637" s="151"/>
      <c r="AA637" s="156"/>
      <c r="AT637" s="157" t="s">
        <v>137</v>
      </c>
      <c r="AU637" s="157" t="s">
        <v>95</v>
      </c>
      <c r="AV637" s="10" t="s">
        <v>95</v>
      </c>
      <c r="AW637" s="10" t="s">
        <v>32</v>
      </c>
      <c r="AX637" s="10" t="s">
        <v>74</v>
      </c>
      <c r="AY637" s="157" t="s">
        <v>130</v>
      </c>
    </row>
    <row r="638" spans="2:51" s="10" customFormat="1" ht="22.5" customHeight="1">
      <c r="B638" s="150"/>
      <c r="C638" s="151"/>
      <c r="D638" s="151"/>
      <c r="E638" s="152" t="s">
        <v>5</v>
      </c>
      <c r="F638" s="270" t="s">
        <v>805</v>
      </c>
      <c r="G638" s="271"/>
      <c r="H638" s="271"/>
      <c r="I638" s="271"/>
      <c r="J638" s="151"/>
      <c r="K638" s="153">
        <v>0</v>
      </c>
      <c r="L638" s="151"/>
      <c r="M638" s="151"/>
      <c r="N638" s="151"/>
      <c r="O638" s="151"/>
      <c r="P638" s="151"/>
      <c r="Q638" s="151"/>
      <c r="R638" s="154"/>
      <c r="T638" s="155"/>
      <c r="U638" s="151"/>
      <c r="V638" s="151"/>
      <c r="W638" s="151"/>
      <c r="X638" s="151"/>
      <c r="Y638" s="151"/>
      <c r="Z638" s="151"/>
      <c r="AA638" s="156"/>
      <c r="AT638" s="157" t="s">
        <v>137</v>
      </c>
      <c r="AU638" s="157" t="s">
        <v>95</v>
      </c>
      <c r="AV638" s="10" t="s">
        <v>95</v>
      </c>
      <c r="AW638" s="10" t="s">
        <v>32</v>
      </c>
      <c r="AX638" s="10" t="s">
        <v>74</v>
      </c>
      <c r="AY638" s="157" t="s">
        <v>130</v>
      </c>
    </row>
    <row r="639" spans="2:51" s="10" customFormat="1" ht="22.5" customHeight="1">
      <c r="B639" s="150"/>
      <c r="C639" s="151"/>
      <c r="D639" s="151"/>
      <c r="E639" s="152" t="s">
        <v>5</v>
      </c>
      <c r="F639" s="270" t="s">
        <v>5</v>
      </c>
      <c r="G639" s="271"/>
      <c r="H639" s="271"/>
      <c r="I639" s="271"/>
      <c r="J639" s="151"/>
      <c r="K639" s="153">
        <v>0</v>
      </c>
      <c r="L639" s="151"/>
      <c r="M639" s="151"/>
      <c r="N639" s="151"/>
      <c r="O639" s="151"/>
      <c r="P639" s="151"/>
      <c r="Q639" s="151"/>
      <c r="R639" s="154"/>
      <c r="T639" s="155"/>
      <c r="U639" s="151"/>
      <c r="V639" s="151"/>
      <c r="W639" s="151"/>
      <c r="X639" s="151"/>
      <c r="Y639" s="151"/>
      <c r="Z639" s="151"/>
      <c r="AA639" s="156"/>
      <c r="AT639" s="157" t="s">
        <v>137</v>
      </c>
      <c r="AU639" s="157" t="s">
        <v>95</v>
      </c>
      <c r="AV639" s="10" t="s">
        <v>95</v>
      </c>
      <c r="AW639" s="10" t="s">
        <v>6</v>
      </c>
      <c r="AX639" s="10" t="s">
        <v>74</v>
      </c>
      <c r="AY639" s="157" t="s">
        <v>130</v>
      </c>
    </row>
    <row r="640" spans="2:51" s="10" customFormat="1" ht="22.5" customHeight="1">
      <c r="B640" s="150"/>
      <c r="C640" s="151"/>
      <c r="D640" s="151"/>
      <c r="E640" s="152" t="s">
        <v>5</v>
      </c>
      <c r="F640" s="270" t="s">
        <v>829</v>
      </c>
      <c r="G640" s="271"/>
      <c r="H640" s="271"/>
      <c r="I640" s="271"/>
      <c r="J640" s="151"/>
      <c r="K640" s="153">
        <v>0.8</v>
      </c>
      <c r="L640" s="151"/>
      <c r="M640" s="151"/>
      <c r="N640" s="151"/>
      <c r="O640" s="151"/>
      <c r="P640" s="151"/>
      <c r="Q640" s="151"/>
      <c r="R640" s="154"/>
      <c r="T640" s="155"/>
      <c r="U640" s="151"/>
      <c r="V640" s="151"/>
      <c r="W640" s="151"/>
      <c r="X640" s="151"/>
      <c r="Y640" s="151"/>
      <c r="Z640" s="151"/>
      <c r="AA640" s="156"/>
      <c r="AT640" s="157" t="s">
        <v>137</v>
      </c>
      <c r="AU640" s="157" t="s">
        <v>95</v>
      </c>
      <c r="AV640" s="10" t="s">
        <v>95</v>
      </c>
      <c r="AW640" s="10" t="s">
        <v>32</v>
      </c>
      <c r="AX640" s="10" t="s">
        <v>74</v>
      </c>
      <c r="AY640" s="157" t="s">
        <v>130</v>
      </c>
    </row>
    <row r="641" spans="2:51" s="10" customFormat="1" ht="31.5" customHeight="1">
      <c r="B641" s="150"/>
      <c r="C641" s="151"/>
      <c r="D641" s="151"/>
      <c r="E641" s="152" t="s">
        <v>5</v>
      </c>
      <c r="F641" s="270" t="s">
        <v>830</v>
      </c>
      <c r="G641" s="271"/>
      <c r="H641" s="271"/>
      <c r="I641" s="271"/>
      <c r="J641" s="151"/>
      <c r="K641" s="153">
        <v>6</v>
      </c>
      <c r="L641" s="151"/>
      <c r="M641" s="151"/>
      <c r="N641" s="151"/>
      <c r="O641" s="151"/>
      <c r="P641" s="151"/>
      <c r="Q641" s="151"/>
      <c r="R641" s="154"/>
      <c r="T641" s="155"/>
      <c r="U641" s="151"/>
      <c r="V641" s="151"/>
      <c r="W641" s="151"/>
      <c r="X641" s="151"/>
      <c r="Y641" s="151"/>
      <c r="Z641" s="151"/>
      <c r="AA641" s="156"/>
      <c r="AT641" s="157" t="s">
        <v>137</v>
      </c>
      <c r="AU641" s="157" t="s">
        <v>95</v>
      </c>
      <c r="AV641" s="10" t="s">
        <v>95</v>
      </c>
      <c r="AW641" s="10" t="s">
        <v>32</v>
      </c>
      <c r="AX641" s="10" t="s">
        <v>74</v>
      </c>
      <c r="AY641" s="157" t="s">
        <v>130</v>
      </c>
    </row>
    <row r="642" spans="2:51" s="10" customFormat="1" ht="22.5" customHeight="1">
      <c r="B642" s="150"/>
      <c r="C642" s="151"/>
      <c r="D642" s="151"/>
      <c r="E642" s="152" t="s">
        <v>5</v>
      </c>
      <c r="F642" s="270" t="s">
        <v>831</v>
      </c>
      <c r="G642" s="271"/>
      <c r="H642" s="271"/>
      <c r="I642" s="271"/>
      <c r="J642" s="151"/>
      <c r="K642" s="153">
        <v>3.2</v>
      </c>
      <c r="L642" s="151"/>
      <c r="M642" s="151"/>
      <c r="N642" s="151"/>
      <c r="O642" s="151"/>
      <c r="P642" s="151"/>
      <c r="Q642" s="151"/>
      <c r="R642" s="154"/>
      <c r="T642" s="155"/>
      <c r="U642" s="151"/>
      <c r="V642" s="151"/>
      <c r="W642" s="151"/>
      <c r="X642" s="151"/>
      <c r="Y642" s="151"/>
      <c r="Z642" s="151"/>
      <c r="AA642" s="156"/>
      <c r="AT642" s="157" t="s">
        <v>137</v>
      </c>
      <c r="AU642" s="157" t="s">
        <v>95</v>
      </c>
      <c r="AV642" s="10" t="s">
        <v>95</v>
      </c>
      <c r="AW642" s="10" t="s">
        <v>32</v>
      </c>
      <c r="AX642" s="10" t="s">
        <v>74</v>
      </c>
      <c r="AY642" s="157" t="s">
        <v>130</v>
      </c>
    </row>
    <row r="643" spans="2:51" s="10" customFormat="1" ht="22.5" customHeight="1">
      <c r="B643" s="150"/>
      <c r="C643" s="151"/>
      <c r="D643" s="151"/>
      <c r="E643" s="152" t="s">
        <v>5</v>
      </c>
      <c r="F643" s="270" t="s">
        <v>801</v>
      </c>
      <c r="G643" s="271"/>
      <c r="H643" s="271"/>
      <c r="I643" s="271"/>
      <c r="J643" s="151"/>
      <c r="K643" s="153">
        <v>0</v>
      </c>
      <c r="L643" s="151"/>
      <c r="M643" s="151"/>
      <c r="N643" s="151"/>
      <c r="O643" s="151"/>
      <c r="P643" s="151"/>
      <c r="Q643" s="151"/>
      <c r="R643" s="154"/>
      <c r="T643" s="155"/>
      <c r="U643" s="151"/>
      <c r="V643" s="151"/>
      <c r="W643" s="151"/>
      <c r="X643" s="151"/>
      <c r="Y643" s="151"/>
      <c r="Z643" s="151"/>
      <c r="AA643" s="156"/>
      <c r="AT643" s="157" t="s">
        <v>137</v>
      </c>
      <c r="AU643" s="157" t="s">
        <v>95</v>
      </c>
      <c r="AV643" s="10" t="s">
        <v>95</v>
      </c>
      <c r="AW643" s="10" t="s">
        <v>32</v>
      </c>
      <c r="AX643" s="10" t="s">
        <v>74</v>
      </c>
      <c r="AY643" s="157" t="s">
        <v>130</v>
      </c>
    </row>
    <row r="644" spans="2:51" s="10" customFormat="1" ht="22.5" customHeight="1">
      <c r="B644" s="150"/>
      <c r="C644" s="151"/>
      <c r="D644" s="151"/>
      <c r="E644" s="152" t="s">
        <v>5</v>
      </c>
      <c r="F644" s="270" t="s">
        <v>801</v>
      </c>
      <c r="G644" s="271"/>
      <c r="H644" s="271"/>
      <c r="I644" s="271"/>
      <c r="J644" s="151"/>
      <c r="K644" s="153">
        <v>0</v>
      </c>
      <c r="L644" s="151"/>
      <c r="M644" s="151"/>
      <c r="N644" s="151"/>
      <c r="O644" s="151"/>
      <c r="P644" s="151"/>
      <c r="Q644" s="151"/>
      <c r="R644" s="154"/>
      <c r="T644" s="155"/>
      <c r="U644" s="151"/>
      <c r="V644" s="151"/>
      <c r="W644" s="151"/>
      <c r="X644" s="151"/>
      <c r="Y644" s="151"/>
      <c r="Z644" s="151"/>
      <c r="AA644" s="156"/>
      <c r="AT644" s="157" t="s">
        <v>137</v>
      </c>
      <c r="AU644" s="157" t="s">
        <v>95</v>
      </c>
      <c r="AV644" s="10" t="s">
        <v>95</v>
      </c>
      <c r="AW644" s="10" t="s">
        <v>32</v>
      </c>
      <c r="AX644" s="10" t="s">
        <v>74</v>
      </c>
      <c r="AY644" s="157" t="s">
        <v>130</v>
      </c>
    </row>
    <row r="645" spans="2:51" s="10" customFormat="1" ht="22.5" customHeight="1">
      <c r="B645" s="150"/>
      <c r="C645" s="151"/>
      <c r="D645" s="151"/>
      <c r="E645" s="152" t="s">
        <v>5</v>
      </c>
      <c r="F645" s="270" t="s">
        <v>5</v>
      </c>
      <c r="G645" s="271"/>
      <c r="H645" s="271"/>
      <c r="I645" s="271"/>
      <c r="J645" s="151"/>
      <c r="K645" s="153">
        <v>0</v>
      </c>
      <c r="L645" s="151"/>
      <c r="M645" s="151"/>
      <c r="N645" s="151"/>
      <c r="O645" s="151"/>
      <c r="P645" s="151"/>
      <c r="Q645" s="151"/>
      <c r="R645" s="154"/>
      <c r="T645" s="155"/>
      <c r="U645" s="151"/>
      <c r="V645" s="151"/>
      <c r="W645" s="151"/>
      <c r="X645" s="151"/>
      <c r="Y645" s="151"/>
      <c r="Z645" s="151"/>
      <c r="AA645" s="156"/>
      <c r="AT645" s="157" t="s">
        <v>137</v>
      </c>
      <c r="AU645" s="157" t="s">
        <v>95</v>
      </c>
      <c r="AV645" s="10" t="s">
        <v>95</v>
      </c>
      <c r="AW645" s="10" t="s">
        <v>6</v>
      </c>
      <c r="AX645" s="10" t="s">
        <v>74</v>
      </c>
      <c r="AY645" s="157" t="s">
        <v>130</v>
      </c>
    </row>
    <row r="646" spans="2:51" s="10" customFormat="1" ht="31.5" customHeight="1">
      <c r="B646" s="150"/>
      <c r="C646" s="151"/>
      <c r="D646" s="151"/>
      <c r="E646" s="152" t="s">
        <v>5</v>
      </c>
      <c r="F646" s="270" t="s">
        <v>811</v>
      </c>
      <c r="G646" s="271"/>
      <c r="H646" s="271"/>
      <c r="I646" s="271"/>
      <c r="J646" s="151"/>
      <c r="K646" s="153">
        <v>4.4000000000000004</v>
      </c>
      <c r="L646" s="151"/>
      <c r="M646" s="151"/>
      <c r="N646" s="151"/>
      <c r="O646" s="151"/>
      <c r="P646" s="151"/>
      <c r="Q646" s="151"/>
      <c r="R646" s="154"/>
      <c r="T646" s="155"/>
      <c r="U646" s="151"/>
      <c r="V646" s="151"/>
      <c r="W646" s="151"/>
      <c r="X646" s="151"/>
      <c r="Y646" s="151"/>
      <c r="Z646" s="151"/>
      <c r="AA646" s="156"/>
      <c r="AT646" s="157" t="s">
        <v>137</v>
      </c>
      <c r="AU646" s="157" t="s">
        <v>95</v>
      </c>
      <c r="AV646" s="10" t="s">
        <v>95</v>
      </c>
      <c r="AW646" s="10" t="s">
        <v>32</v>
      </c>
      <c r="AX646" s="10" t="s">
        <v>74</v>
      </c>
      <c r="AY646" s="157" t="s">
        <v>130</v>
      </c>
    </row>
    <row r="647" spans="2:51" s="10" customFormat="1" ht="31.5" customHeight="1">
      <c r="B647" s="150"/>
      <c r="C647" s="151"/>
      <c r="D647" s="151"/>
      <c r="E647" s="152" t="s">
        <v>5</v>
      </c>
      <c r="F647" s="270" t="s">
        <v>812</v>
      </c>
      <c r="G647" s="271"/>
      <c r="H647" s="271"/>
      <c r="I647" s="271"/>
      <c r="J647" s="151"/>
      <c r="K647" s="153">
        <v>12.9</v>
      </c>
      <c r="L647" s="151"/>
      <c r="M647" s="151"/>
      <c r="N647" s="151"/>
      <c r="O647" s="151"/>
      <c r="P647" s="151"/>
      <c r="Q647" s="151"/>
      <c r="R647" s="154"/>
      <c r="T647" s="155"/>
      <c r="U647" s="151"/>
      <c r="V647" s="151"/>
      <c r="W647" s="151"/>
      <c r="X647" s="151"/>
      <c r="Y647" s="151"/>
      <c r="Z647" s="151"/>
      <c r="AA647" s="156"/>
      <c r="AT647" s="157" t="s">
        <v>137</v>
      </c>
      <c r="AU647" s="157" t="s">
        <v>95</v>
      </c>
      <c r="AV647" s="10" t="s">
        <v>95</v>
      </c>
      <c r="AW647" s="10" t="s">
        <v>32</v>
      </c>
      <c r="AX647" s="10" t="s">
        <v>74</v>
      </c>
      <c r="AY647" s="157" t="s">
        <v>130</v>
      </c>
    </row>
    <row r="648" spans="2:51" s="10" customFormat="1" ht="22.5" customHeight="1">
      <c r="B648" s="150"/>
      <c r="C648" s="151"/>
      <c r="D648" s="151"/>
      <c r="E648" s="152" t="s">
        <v>5</v>
      </c>
      <c r="F648" s="270" t="s">
        <v>813</v>
      </c>
      <c r="G648" s="271"/>
      <c r="H648" s="271"/>
      <c r="I648" s="271"/>
      <c r="J648" s="151"/>
      <c r="K648" s="153">
        <v>4.5</v>
      </c>
      <c r="L648" s="151"/>
      <c r="M648" s="151"/>
      <c r="N648" s="151"/>
      <c r="O648" s="151"/>
      <c r="P648" s="151"/>
      <c r="Q648" s="151"/>
      <c r="R648" s="154"/>
      <c r="T648" s="155"/>
      <c r="U648" s="151"/>
      <c r="V648" s="151"/>
      <c r="W648" s="151"/>
      <c r="X648" s="151"/>
      <c r="Y648" s="151"/>
      <c r="Z648" s="151"/>
      <c r="AA648" s="156"/>
      <c r="AT648" s="157" t="s">
        <v>137</v>
      </c>
      <c r="AU648" s="157" t="s">
        <v>95</v>
      </c>
      <c r="AV648" s="10" t="s">
        <v>95</v>
      </c>
      <c r="AW648" s="10" t="s">
        <v>32</v>
      </c>
      <c r="AX648" s="10" t="s">
        <v>74</v>
      </c>
      <c r="AY648" s="157" t="s">
        <v>130</v>
      </c>
    </row>
    <row r="649" spans="2:51" s="10" customFormat="1" ht="22.5" customHeight="1">
      <c r="B649" s="150"/>
      <c r="C649" s="151"/>
      <c r="D649" s="151"/>
      <c r="E649" s="152" t="s">
        <v>5</v>
      </c>
      <c r="F649" s="270" t="s">
        <v>814</v>
      </c>
      <c r="G649" s="271"/>
      <c r="H649" s="271"/>
      <c r="I649" s="271"/>
      <c r="J649" s="151"/>
      <c r="K649" s="153">
        <v>0.3</v>
      </c>
      <c r="L649" s="151"/>
      <c r="M649" s="151"/>
      <c r="N649" s="151"/>
      <c r="O649" s="151"/>
      <c r="P649" s="151"/>
      <c r="Q649" s="151"/>
      <c r="R649" s="154"/>
      <c r="T649" s="155"/>
      <c r="U649" s="151"/>
      <c r="V649" s="151"/>
      <c r="W649" s="151"/>
      <c r="X649" s="151"/>
      <c r="Y649" s="151"/>
      <c r="Z649" s="151"/>
      <c r="AA649" s="156"/>
      <c r="AT649" s="157" t="s">
        <v>137</v>
      </c>
      <c r="AU649" s="157" t="s">
        <v>95</v>
      </c>
      <c r="AV649" s="10" t="s">
        <v>95</v>
      </c>
      <c r="AW649" s="10" t="s">
        <v>32</v>
      </c>
      <c r="AX649" s="10" t="s">
        <v>74</v>
      </c>
      <c r="AY649" s="157" t="s">
        <v>130</v>
      </c>
    </row>
    <row r="650" spans="2:51" s="10" customFormat="1" ht="22.5" customHeight="1">
      <c r="B650" s="150"/>
      <c r="C650" s="151"/>
      <c r="D650" s="151"/>
      <c r="E650" s="152" t="s">
        <v>5</v>
      </c>
      <c r="F650" s="270" t="s">
        <v>801</v>
      </c>
      <c r="G650" s="271"/>
      <c r="H650" s="271"/>
      <c r="I650" s="271"/>
      <c r="J650" s="151"/>
      <c r="K650" s="153">
        <v>0</v>
      </c>
      <c r="L650" s="151"/>
      <c r="M650" s="151"/>
      <c r="N650" s="151"/>
      <c r="O650" s="151"/>
      <c r="P650" s="151"/>
      <c r="Q650" s="151"/>
      <c r="R650" s="154"/>
      <c r="T650" s="155"/>
      <c r="U650" s="151"/>
      <c r="V650" s="151"/>
      <c r="W650" s="151"/>
      <c r="X650" s="151"/>
      <c r="Y650" s="151"/>
      <c r="Z650" s="151"/>
      <c r="AA650" s="156"/>
      <c r="AT650" s="157" t="s">
        <v>137</v>
      </c>
      <c r="AU650" s="157" t="s">
        <v>95</v>
      </c>
      <c r="AV650" s="10" t="s">
        <v>95</v>
      </c>
      <c r="AW650" s="10" t="s">
        <v>32</v>
      </c>
      <c r="AX650" s="10" t="s">
        <v>74</v>
      </c>
      <c r="AY650" s="157" t="s">
        <v>130</v>
      </c>
    </row>
    <row r="651" spans="2:51" s="10" customFormat="1" ht="22.5" customHeight="1">
      <c r="B651" s="150"/>
      <c r="C651" s="151"/>
      <c r="D651" s="151"/>
      <c r="E651" s="152" t="s">
        <v>5</v>
      </c>
      <c r="F651" s="270" t="s">
        <v>5</v>
      </c>
      <c r="G651" s="271"/>
      <c r="H651" s="271"/>
      <c r="I651" s="271"/>
      <c r="J651" s="151"/>
      <c r="K651" s="153">
        <v>0</v>
      </c>
      <c r="L651" s="151"/>
      <c r="M651" s="151"/>
      <c r="N651" s="151"/>
      <c r="O651" s="151"/>
      <c r="P651" s="151"/>
      <c r="Q651" s="151"/>
      <c r="R651" s="154"/>
      <c r="T651" s="155"/>
      <c r="U651" s="151"/>
      <c r="V651" s="151"/>
      <c r="W651" s="151"/>
      <c r="X651" s="151"/>
      <c r="Y651" s="151"/>
      <c r="Z651" s="151"/>
      <c r="AA651" s="156"/>
      <c r="AT651" s="157" t="s">
        <v>137</v>
      </c>
      <c r="AU651" s="157" t="s">
        <v>95</v>
      </c>
      <c r="AV651" s="10" t="s">
        <v>95</v>
      </c>
      <c r="AW651" s="10" t="s">
        <v>6</v>
      </c>
      <c r="AX651" s="10" t="s">
        <v>74</v>
      </c>
      <c r="AY651" s="157" t="s">
        <v>130</v>
      </c>
    </row>
    <row r="652" spans="2:51" s="10" customFormat="1" ht="22.5" customHeight="1">
      <c r="B652" s="150"/>
      <c r="C652" s="151"/>
      <c r="D652" s="151"/>
      <c r="E652" s="152" t="s">
        <v>5</v>
      </c>
      <c r="F652" s="270" t="s">
        <v>801</v>
      </c>
      <c r="G652" s="271"/>
      <c r="H652" s="271"/>
      <c r="I652" s="271"/>
      <c r="J652" s="151"/>
      <c r="K652" s="153">
        <v>0</v>
      </c>
      <c r="L652" s="151"/>
      <c r="M652" s="151"/>
      <c r="N652" s="151"/>
      <c r="O652" s="151"/>
      <c r="P652" s="151"/>
      <c r="Q652" s="151"/>
      <c r="R652" s="154"/>
      <c r="T652" s="155"/>
      <c r="U652" s="151"/>
      <c r="V652" s="151"/>
      <c r="W652" s="151"/>
      <c r="X652" s="151"/>
      <c r="Y652" s="151"/>
      <c r="Z652" s="151"/>
      <c r="AA652" s="156"/>
      <c r="AT652" s="157" t="s">
        <v>137</v>
      </c>
      <c r="AU652" s="157" t="s">
        <v>95</v>
      </c>
      <c r="AV652" s="10" t="s">
        <v>95</v>
      </c>
      <c r="AW652" s="10" t="s">
        <v>32</v>
      </c>
      <c r="AX652" s="10" t="s">
        <v>74</v>
      </c>
      <c r="AY652" s="157" t="s">
        <v>130</v>
      </c>
    </row>
    <row r="653" spans="2:51" s="10" customFormat="1" ht="22.5" customHeight="1">
      <c r="B653" s="150"/>
      <c r="C653" s="151"/>
      <c r="D653" s="151"/>
      <c r="E653" s="152" t="s">
        <v>5</v>
      </c>
      <c r="F653" s="270" t="s">
        <v>802</v>
      </c>
      <c r="G653" s="271"/>
      <c r="H653" s="271"/>
      <c r="I653" s="271"/>
      <c r="J653" s="151"/>
      <c r="K653" s="153">
        <v>0.3</v>
      </c>
      <c r="L653" s="151"/>
      <c r="M653" s="151"/>
      <c r="N653" s="151"/>
      <c r="O653" s="151"/>
      <c r="P653" s="151"/>
      <c r="Q653" s="151"/>
      <c r="R653" s="154"/>
      <c r="T653" s="155"/>
      <c r="U653" s="151"/>
      <c r="V653" s="151"/>
      <c r="W653" s="151"/>
      <c r="X653" s="151"/>
      <c r="Y653" s="151"/>
      <c r="Z653" s="151"/>
      <c r="AA653" s="156"/>
      <c r="AT653" s="157" t="s">
        <v>137</v>
      </c>
      <c r="AU653" s="157" t="s">
        <v>95</v>
      </c>
      <c r="AV653" s="10" t="s">
        <v>95</v>
      </c>
      <c r="AW653" s="10" t="s">
        <v>32</v>
      </c>
      <c r="AX653" s="10" t="s">
        <v>74</v>
      </c>
      <c r="AY653" s="157" t="s">
        <v>130</v>
      </c>
    </row>
    <row r="654" spans="2:51" s="10" customFormat="1" ht="22.5" customHeight="1">
      <c r="B654" s="150"/>
      <c r="C654" s="151"/>
      <c r="D654" s="151"/>
      <c r="E654" s="152" t="s">
        <v>5</v>
      </c>
      <c r="F654" s="270" t="s">
        <v>801</v>
      </c>
      <c r="G654" s="271"/>
      <c r="H654" s="271"/>
      <c r="I654" s="271"/>
      <c r="J654" s="151"/>
      <c r="K654" s="153">
        <v>0</v>
      </c>
      <c r="L654" s="151"/>
      <c r="M654" s="151"/>
      <c r="N654" s="151"/>
      <c r="O654" s="151"/>
      <c r="P654" s="151"/>
      <c r="Q654" s="151"/>
      <c r="R654" s="154"/>
      <c r="T654" s="155"/>
      <c r="U654" s="151"/>
      <c r="V654" s="151"/>
      <c r="W654" s="151"/>
      <c r="X654" s="151"/>
      <c r="Y654" s="151"/>
      <c r="Z654" s="151"/>
      <c r="AA654" s="156"/>
      <c r="AT654" s="157" t="s">
        <v>137</v>
      </c>
      <c r="AU654" s="157" t="s">
        <v>95</v>
      </c>
      <c r="AV654" s="10" t="s">
        <v>95</v>
      </c>
      <c r="AW654" s="10" t="s">
        <v>32</v>
      </c>
      <c r="AX654" s="10" t="s">
        <v>74</v>
      </c>
      <c r="AY654" s="157" t="s">
        <v>130</v>
      </c>
    </row>
    <row r="655" spans="2:51" s="10" customFormat="1" ht="22.5" customHeight="1">
      <c r="B655" s="150"/>
      <c r="C655" s="151"/>
      <c r="D655" s="151"/>
      <c r="E655" s="152" t="s">
        <v>5</v>
      </c>
      <c r="F655" s="270" t="s">
        <v>802</v>
      </c>
      <c r="G655" s="271"/>
      <c r="H655" s="271"/>
      <c r="I655" s="271"/>
      <c r="J655" s="151"/>
      <c r="K655" s="153">
        <v>0.3</v>
      </c>
      <c r="L655" s="151"/>
      <c r="M655" s="151"/>
      <c r="N655" s="151"/>
      <c r="O655" s="151"/>
      <c r="P655" s="151"/>
      <c r="Q655" s="151"/>
      <c r="R655" s="154"/>
      <c r="T655" s="155"/>
      <c r="U655" s="151"/>
      <c r="V655" s="151"/>
      <c r="W655" s="151"/>
      <c r="X655" s="151"/>
      <c r="Y655" s="151"/>
      <c r="Z655" s="151"/>
      <c r="AA655" s="156"/>
      <c r="AT655" s="157" t="s">
        <v>137</v>
      </c>
      <c r="AU655" s="157" t="s">
        <v>95</v>
      </c>
      <c r="AV655" s="10" t="s">
        <v>95</v>
      </c>
      <c r="AW655" s="10" t="s">
        <v>32</v>
      </c>
      <c r="AX655" s="10" t="s">
        <v>74</v>
      </c>
      <c r="AY655" s="157" t="s">
        <v>130</v>
      </c>
    </row>
    <row r="656" spans="2:51" s="10" customFormat="1" ht="22.5" customHeight="1">
      <c r="B656" s="150"/>
      <c r="C656" s="151"/>
      <c r="D656" s="151"/>
      <c r="E656" s="152" t="s">
        <v>5</v>
      </c>
      <c r="F656" s="270" t="s">
        <v>801</v>
      </c>
      <c r="G656" s="271"/>
      <c r="H656" s="271"/>
      <c r="I656" s="271"/>
      <c r="J656" s="151"/>
      <c r="K656" s="153">
        <v>0</v>
      </c>
      <c r="L656" s="151"/>
      <c r="M656" s="151"/>
      <c r="N656" s="151"/>
      <c r="O656" s="151"/>
      <c r="P656" s="151"/>
      <c r="Q656" s="151"/>
      <c r="R656" s="154"/>
      <c r="T656" s="155"/>
      <c r="U656" s="151"/>
      <c r="V656" s="151"/>
      <c r="W656" s="151"/>
      <c r="X656" s="151"/>
      <c r="Y656" s="151"/>
      <c r="Z656" s="151"/>
      <c r="AA656" s="156"/>
      <c r="AT656" s="157" t="s">
        <v>137</v>
      </c>
      <c r="AU656" s="157" t="s">
        <v>95</v>
      </c>
      <c r="AV656" s="10" t="s">
        <v>95</v>
      </c>
      <c r="AW656" s="10" t="s">
        <v>32</v>
      </c>
      <c r="AX656" s="10" t="s">
        <v>74</v>
      </c>
      <c r="AY656" s="157" t="s">
        <v>130</v>
      </c>
    </row>
    <row r="657" spans="2:51" s="10" customFormat="1" ht="22.5" customHeight="1">
      <c r="B657" s="150"/>
      <c r="C657" s="151"/>
      <c r="D657" s="151"/>
      <c r="E657" s="152" t="s">
        <v>5</v>
      </c>
      <c r="F657" s="270" t="s">
        <v>5</v>
      </c>
      <c r="G657" s="271"/>
      <c r="H657" s="271"/>
      <c r="I657" s="271"/>
      <c r="J657" s="151"/>
      <c r="K657" s="153">
        <v>0</v>
      </c>
      <c r="L657" s="151"/>
      <c r="M657" s="151"/>
      <c r="N657" s="151"/>
      <c r="O657" s="151"/>
      <c r="P657" s="151"/>
      <c r="Q657" s="151"/>
      <c r="R657" s="154"/>
      <c r="T657" s="155"/>
      <c r="U657" s="151"/>
      <c r="V657" s="151"/>
      <c r="W657" s="151"/>
      <c r="X657" s="151"/>
      <c r="Y657" s="151"/>
      <c r="Z657" s="151"/>
      <c r="AA657" s="156"/>
      <c r="AT657" s="157" t="s">
        <v>137</v>
      </c>
      <c r="AU657" s="157" t="s">
        <v>95</v>
      </c>
      <c r="AV657" s="10" t="s">
        <v>95</v>
      </c>
      <c r="AW657" s="10" t="s">
        <v>6</v>
      </c>
      <c r="AX657" s="10" t="s">
        <v>74</v>
      </c>
      <c r="AY657" s="157" t="s">
        <v>130</v>
      </c>
    </row>
    <row r="658" spans="2:51" s="10" customFormat="1" ht="22.5" customHeight="1">
      <c r="B658" s="150"/>
      <c r="C658" s="151"/>
      <c r="D658" s="151"/>
      <c r="E658" s="152" t="s">
        <v>5</v>
      </c>
      <c r="F658" s="270" t="s">
        <v>788</v>
      </c>
      <c r="G658" s="271"/>
      <c r="H658" s="271"/>
      <c r="I658" s="271"/>
      <c r="J658" s="151"/>
      <c r="K658" s="153">
        <v>0.6</v>
      </c>
      <c r="L658" s="151"/>
      <c r="M658" s="151"/>
      <c r="N658" s="151"/>
      <c r="O658" s="151"/>
      <c r="P658" s="151"/>
      <c r="Q658" s="151"/>
      <c r="R658" s="154"/>
      <c r="T658" s="155"/>
      <c r="U658" s="151"/>
      <c r="V658" s="151"/>
      <c r="W658" s="151"/>
      <c r="X658" s="151"/>
      <c r="Y658" s="151"/>
      <c r="Z658" s="151"/>
      <c r="AA658" s="156"/>
      <c r="AT658" s="157" t="s">
        <v>137</v>
      </c>
      <c r="AU658" s="157" t="s">
        <v>95</v>
      </c>
      <c r="AV658" s="10" t="s">
        <v>95</v>
      </c>
      <c r="AW658" s="10" t="s">
        <v>32</v>
      </c>
      <c r="AX658" s="10" t="s">
        <v>74</v>
      </c>
      <c r="AY658" s="157" t="s">
        <v>130</v>
      </c>
    </row>
    <row r="659" spans="2:51" s="10" customFormat="1" ht="31.5" customHeight="1">
      <c r="B659" s="150"/>
      <c r="C659" s="151"/>
      <c r="D659" s="151"/>
      <c r="E659" s="152" t="s">
        <v>5</v>
      </c>
      <c r="F659" s="270" t="s">
        <v>789</v>
      </c>
      <c r="G659" s="271"/>
      <c r="H659" s="271"/>
      <c r="I659" s="271"/>
      <c r="J659" s="151"/>
      <c r="K659" s="153">
        <v>1.5</v>
      </c>
      <c r="L659" s="151"/>
      <c r="M659" s="151"/>
      <c r="N659" s="151"/>
      <c r="O659" s="151"/>
      <c r="P659" s="151"/>
      <c r="Q659" s="151"/>
      <c r="R659" s="154"/>
      <c r="T659" s="155"/>
      <c r="U659" s="151"/>
      <c r="V659" s="151"/>
      <c r="W659" s="151"/>
      <c r="X659" s="151"/>
      <c r="Y659" s="151"/>
      <c r="Z659" s="151"/>
      <c r="AA659" s="156"/>
      <c r="AT659" s="157" t="s">
        <v>137</v>
      </c>
      <c r="AU659" s="157" t="s">
        <v>95</v>
      </c>
      <c r="AV659" s="10" t="s">
        <v>95</v>
      </c>
      <c r="AW659" s="10" t="s">
        <v>32</v>
      </c>
      <c r="AX659" s="10" t="s">
        <v>74</v>
      </c>
      <c r="AY659" s="157" t="s">
        <v>130</v>
      </c>
    </row>
    <row r="660" spans="2:51" s="10" customFormat="1" ht="31.5" customHeight="1">
      <c r="B660" s="150"/>
      <c r="C660" s="151"/>
      <c r="D660" s="151"/>
      <c r="E660" s="152" t="s">
        <v>5</v>
      </c>
      <c r="F660" s="270" t="s">
        <v>790</v>
      </c>
      <c r="G660" s="271"/>
      <c r="H660" s="271"/>
      <c r="I660" s="271"/>
      <c r="J660" s="151"/>
      <c r="K660" s="153">
        <v>10.199999999999999</v>
      </c>
      <c r="L660" s="151"/>
      <c r="M660" s="151"/>
      <c r="N660" s="151"/>
      <c r="O660" s="151"/>
      <c r="P660" s="151"/>
      <c r="Q660" s="151"/>
      <c r="R660" s="154"/>
      <c r="T660" s="155"/>
      <c r="U660" s="151"/>
      <c r="V660" s="151"/>
      <c r="W660" s="151"/>
      <c r="X660" s="151"/>
      <c r="Y660" s="151"/>
      <c r="Z660" s="151"/>
      <c r="AA660" s="156"/>
      <c r="AT660" s="157" t="s">
        <v>137</v>
      </c>
      <c r="AU660" s="157" t="s">
        <v>95</v>
      </c>
      <c r="AV660" s="10" t="s">
        <v>95</v>
      </c>
      <c r="AW660" s="10" t="s">
        <v>32</v>
      </c>
      <c r="AX660" s="10" t="s">
        <v>74</v>
      </c>
      <c r="AY660" s="157" t="s">
        <v>130</v>
      </c>
    </row>
    <row r="661" spans="2:51" s="10" customFormat="1" ht="22.5" customHeight="1">
      <c r="B661" s="150"/>
      <c r="C661" s="151"/>
      <c r="D661" s="151"/>
      <c r="E661" s="152" t="s">
        <v>5</v>
      </c>
      <c r="F661" s="270" t="s">
        <v>791</v>
      </c>
      <c r="G661" s="271"/>
      <c r="H661" s="271"/>
      <c r="I661" s="271"/>
      <c r="J661" s="151"/>
      <c r="K661" s="153">
        <v>0</v>
      </c>
      <c r="L661" s="151"/>
      <c r="M661" s="151"/>
      <c r="N661" s="151"/>
      <c r="O661" s="151"/>
      <c r="P661" s="151"/>
      <c r="Q661" s="151"/>
      <c r="R661" s="154"/>
      <c r="T661" s="155"/>
      <c r="U661" s="151"/>
      <c r="V661" s="151"/>
      <c r="W661" s="151"/>
      <c r="X661" s="151"/>
      <c r="Y661" s="151"/>
      <c r="Z661" s="151"/>
      <c r="AA661" s="156"/>
      <c r="AT661" s="157" t="s">
        <v>137</v>
      </c>
      <c r="AU661" s="157" t="s">
        <v>95</v>
      </c>
      <c r="AV661" s="10" t="s">
        <v>95</v>
      </c>
      <c r="AW661" s="10" t="s">
        <v>32</v>
      </c>
      <c r="AX661" s="10" t="s">
        <v>74</v>
      </c>
      <c r="AY661" s="157" t="s">
        <v>130</v>
      </c>
    </row>
    <row r="662" spans="2:51" s="10" customFormat="1" ht="22.5" customHeight="1">
      <c r="B662" s="150"/>
      <c r="C662" s="151"/>
      <c r="D662" s="151"/>
      <c r="E662" s="152" t="s">
        <v>5</v>
      </c>
      <c r="F662" s="270" t="s">
        <v>720</v>
      </c>
      <c r="G662" s="271"/>
      <c r="H662" s="271"/>
      <c r="I662" s="271"/>
      <c r="J662" s="151"/>
      <c r="K662" s="153">
        <v>0</v>
      </c>
      <c r="L662" s="151"/>
      <c r="M662" s="151"/>
      <c r="N662" s="151"/>
      <c r="O662" s="151"/>
      <c r="P662" s="151"/>
      <c r="Q662" s="151"/>
      <c r="R662" s="154"/>
      <c r="T662" s="155"/>
      <c r="U662" s="151"/>
      <c r="V662" s="151"/>
      <c r="W662" s="151"/>
      <c r="X662" s="151"/>
      <c r="Y662" s="151"/>
      <c r="Z662" s="151"/>
      <c r="AA662" s="156"/>
      <c r="AT662" s="157" t="s">
        <v>137</v>
      </c>
      <c r="AU662" s="157" t="s">
        <v>95</v>
      </c>
      <c r="AV662" s="10" t="s">
        <v>95</v>
      </c>
      <c r="AW662" s="10" t="s">
        <v>32</v>
      </c>
      <c r="AX662" s="10" t="s">
        <v>74</v>
      </c>
      <c r="AY662" s="157" t="s">
        <v>130</v>
      </c>
    </row>
    <row r="663" spans="2:51" s="10" customFormat="1" ht="22.5" customHeight="1">
      <c r="B663" s="150"/>
      <c r="C663" s="151"/>
      <c r="D663" s="151"/>
      <c r="E663" s="152" t="s">
        <v>5</v>
      </c>
      <c r="F663" s="270" t="s">
        <v>5</v>
      </c>
      <c r="G663" s="271"/>
      <c r="H663" s="271"/>
      <c r="I663" s="271"/>
      <c r="J663" s="151"/>
      <c r="K663" s="153">
        <v>0</v>
      </c>
      <c r="L663" s="151"/>
      <c r="M663" s="151"/>
      <c r="N663" s="151"/>
      <c r="O663" s="151"/>
      <c r="P663" s="151"/>
      <c r="Q663" s="151"/>
      <c r="R663" s="154"/>
      <c r="T663" s="155"/>
      <c r="U663" s="151"/>
      <c r="V663" s="151"/>
      <c r="W663" s="151"/>
      <c r="X663" s="151"/>
      <c r="Y663" s="151"/>
      <c r="Z663" s="151"/>
      <c r="AA663" s="156"/>
      <c r="AT663" s="157" t="s">
        <v>137</v>
      </c>
      <c r="AU663" s="157" t="s">
        <v>95</v>
      </c>
      <c r="AV663" s="10" t="s">
        <v>95</v>
      </c>
      <c r="AW663" s="10" t="s">
        <v>6</v>
      </c>
      <c r="AX663" s="10" t="s">
        <v>74</v>
      </c>
      <c r="AY663" s="157" t="s">
        <v>130</v>
      </c>
    </row>
    <row r="664" spans="2:51" s="10" customFormat="1" ht="22.5" customHeight="1">
      <c r="B664" s="150"/>
      <c r="C664" s="151"/>
      <c r="D664" s="151"/>
      <c r="E664" s="152" t="s">
        <v>5</v>
      </c>
      <c r="F664" s="270" t="s">
        <v>792</v>
      </c>
      <c r="G664" s="271"/>
      <c r="H664" s="271"/>
      <c r="I664" s="271"/>
      <c r="J664" s="151"/>
      <c r="K664" s="153">
        <v>1.2</v>
      </c>
      <c r="L664" s="151"/>
      <c r="M664" s="151"/>
      <c r="N664" s="151"/>
      <c r="O664" s="151"/>
      <c r="P664" s="151"/>
      <c r="Q664" s="151"/>
      <c r="R664" s="154"/>
      <c r="T664" s="155"/>
      <c r="U664" s="151"/>
      <c r="V664" s="151"/>
      <c r="W664" s="151"/>
      <c r="X664" s="151"/>
      <c r="Y664" s="151"/>
      <c r="Z664" s="151"/>
      <c r="AA664" s="156"/>
      <c r="AT664" s="157" t="s">
        <v>137</v>
      </c>
      <c r="AU664" s="157" t="s">
        <v>95</v>
      </c>
      <c r="AV664" s="10" t="s">
        <v>95</v>
      </c>
      <c r="AW664" s="10" t="s">
        <v>32</v>
      </c>
      <c r="AX664" s="10" t="s">
        <v>74</v>
      </c>
      <c r="AY664" s="157" t="s">
        <v>130</v>
      </c>
    </row>
    <row r="665" spans="2:51" s="10" customFormat="1" ht="31.5" customHeight="1">
      <c r="B665" s="150"/>
      <c r="C665" s="151"/>
      <c r="D665" s="151"/>
      <c r="E665" s="152" t="s">
        <v>5</v>
      </c>
      <c r="F665" s="270" t="s">
        <v>793</v>
      </c>
      <c r="G665" s="271"/>
      <c r="H665" s="271"/>
      <c r="I665" s="271"/>
      <c r="J665" s="151"/>
      <c r="K665" s="153">
        <v>19</v>
      </c>
      <c r="L665" s="151"/>
      <c r="M665" s="151"/>
      <c r="N665" s="151"/>
      <c r="O665" s="151"/>
      <c r="P665" s="151"/>
      <c r="Q665" s="151"/>
      <c r="R665" s="154"/>
      <c r="T665" s="155"/>
      <c r="U665" s="151"/>
      <c r="V665" s="151"/>
      <c r="W665" s="151"/>
      <c r="X665" s="151"/>
      <c r="Y665" s="151"/>
      <c r="Z665" s="151"/>
      <c r="AA665" s="156"/>
      <c r="AT665" s="157" t="s">
        <v>137</v>
      </c>
      <c r="AU665" s="157" t="s">
        <v>95</v>
      </c>
      <c r="AV665" s="10" t="s">
        <v>95</v>
      </c>
      <c r="AW665" s="10" t="s">
        <v>32</v>
      </c>
      <c r="AX665" s="10" t="s">
        <v>74</v>
      </c>
      <c r="AY665" s="157" t="s">
        <v>130</v>
      </c>
    </row>
    <row r="666" spans="2:51" s="10" customFormat="1" ht="31.5" customHeight="1">
      <c r="B666" s="150"/>
      <c r="C666" s="151"/>
      <c r="D666" s="151"/>
      <c r="E666" s="152" t="s">
        <v>5</v>
      </c>
      <c r="F666" s="270" t="s">
        <v>794</v>
      </c>
      <c r="G666" s="271"/>
      <c r="H666" s="271"/>
      <c r="I666" s="271"/>
      <c r="J666" s="151"/>
      <c r="K666" s="153">
        <v>10.8</v>
      </c>
      <c r="L666" s="151"/>
      <c r="M666" s="151"/>
      <c r="N666" s="151"/>
      <c r="O666" s="151"/>
      <c r="P666" s="151"/>
      <c r="Q666" s="151"/>
      <c r="R666" s="154"/>
      <c r="T666" s="155"/>
      <c r="U666" s="151"/>
      <c r="V666" s="151"/>
      <c r="W666" s="151"/>
      <c r="X666" s="151"/>
      <c r="Y666" s="151"/>
      <c r="Z666" s="151"/>
      <c r="AA666" s="156"/>
      <c r="AT666" s="157" t="s">
        <v>137</v>
      </c>
      <c r="AU666" s="157" t="s">
        <v>95</v>
      </c>
      <c r="AV666" s="10" t="s">
        <v>95</v>
      </c>
      <c r="AW666" s="10" t="s">
        <v>32</v>
      </c>
      <c r="AX666" s="10" t="s">
        <v>74</v>
      </c>
      <c r="AY666" s="157" t="s">
        <v>130</v>
      </c>
    </row>
    <row r="667" spans="2:51" s="10" customFormat="1" ht="22.5" customHeight="1">
      <c r="B667" s="150"/>
      <c r="C667" s="151"/>
      <c r="D667" s="151"/>
      <c r="E667" s="152" t="s">
        <v>5</v>
      </c>
      <c r="F667" s="270" t="s">
        <v>720</v>
      </c>
      <c r="G667" s="271"/>
      <c r="H667" s="271"/>
      <c r="I667" s="271"/>
      <c r="J667" s="151"/>
      <c r="K667" s="153">
        <v>0</v>
      </c>
      <c r="L667" s="151"/>
      <c r="M667" s="151"/>
      <c r="N667" s="151"/>
      <c r="O667" s="151"/>
      <c r="P667" s="151"/>
      <c r="Q667" s="151"/>
      <c r="R667" s="154"/>
      <c r="T667" s="155"/>
      <c r="U667" s="151"/>
      <c r="V667" s="151"/>
      <c r="W667" s="151"/>
      <c r="X667" s="151"/>
      <c r="Y667" s="151"/>
      <c r="Z667" s="151"/>
      <c r="AA667" s="156"/>
      <c r="AT667" s="157" t="s">
        <v>137</v>
      </c>
      <c r="AU667" s="157" t="s">
        <v>95</v>
      </c>
      <c r="AV667" s="10" t="s">
        <v>95</v>
      </c>
      <c r="AW667" s="10" t="s">
        <v>32</v>
      </c>
      <c r="AX667" s="10" t="s">
        <v>74</v>
      </c>
      <c r="AY667" s="157" t="s">
        <v>130</v>
      </c>
    </row>
    <row r="668" spans="2:51" s="10" customFormat="1" ht="22.5" customHeight="1">
      <c r="B668" s="150"/>
      <c r="C668" s="151"/>
      <c r="D668" s="151"/>
      <c r="E668" s="152" t="s">
        <v>5</v>
      </c>
      <c r="F668" s="270" t="s">
        <v>720</v>
      </c>
      <c r="G668" s="271"/>
      <c r="H668" s="271"/>
      <c r="I668" s="271"/>
      <c r="J668" s="151"/>
      <c r="K668" s="153">
        <v>0</v>
      </c>
      <c r="L668" s="151"/>
      <c r="M668" s="151"/>
      <c r="N668" s="151"/>
      <c r="O668" s="151"/>
      <c r="P668" s="151"/>
      <c r="Q668" s="151"/>
      <c r="R668" s="154"/>
      <c r="T668" s="155"/>
      <c r="U668" s="151"/>
      <c r="V668" s="151"/>
      <c r="W668" s="151"/>
      <c r="X668" s="151"/>
      <c r="Y668" s="151"/>
      <c r="Z668" s="151"/>
      <c r="AA668" s="156"/>
      <c r="AT668" s="157" t="s">
        <v>137</v>
      </c>
      <c r="AU668" s="157" t="s">
        <v>95</v>
      </c>
      <c r="AV668" s="10" t="s">
        <v>95</v>
      </c>
      <c r="AW668" s="10" t="s">
        <v>32</v>
      </c>
      <c r="AX668" s="10" t="s">
        <v>74</v>
      </c>
      <c r="AY668" s="157" t="s">
        <v>130</v>
      </c>
    </row>
    <row r="669" spans="2:51" s="10" customFormat="1" ht="22.5" customHeight="1">
      <c r="B669" s="150"/>
      <c r="C669" s="151"/>
      <c r="D669" s="151"/>
      <c r="E669" s="152" t="s">
        <v>5</v>
      </c>
      <c r="F669" s="270" t="s">
        <v>5</v>
      </c>
      <c r="G669" s="271"/>
      <c r="H669" s="271"/>
      <c r="I669" s="271"/>
      <c r="J669" s="151"/>
      <c r="K669" s="153">
        <v>0</v>
      </c>
      <c r="L669" s="151"/>
      <c r="M669" s="151"/>
      <c r="N669" s="151"/>
      <c r="O669" s="151"/>
      <c r="P669" s="151"/>
      <c r="Q669" s="151"/>
      <c r="R669" s="154"/>
      <c r="T669" s="155"/>
      <c r="U669" s="151"/>
      <c r="V669" s="151"/>
      <c r="W669" s="151"/>
      <c r="X669" s="151"/>
      <c r="Y669" s="151"/>
      <c r="Z669" s="151"/>
      <c r="AA669" s="156"/>
      <c r="AT669" s="157" t="s">
        <v>137</v>
      </c>
      <c r="AU669" s="157" t="s">
        <v>95</v>
      </c>
      <c r="AV669" s="10" t="s">
        <v>95</v>
      </c>
      <c r="AW669" s="10" t="s">
        <v>6</v>
      </c>
      <c r="AX669" s="10" t="s">
        <v>74</v>
      </c>
      <c r="AY669" s="157" t="s">
        <v>130</v>
      </c>
    </row>
    <row r="670" spans="2:51" s="10" customFormat="1" ht="22.5" customHeight="1">
      <c r="B670" s="150"/>
      <c r="C670" s="151"/>
      <c r="D670" s="151"/>
      <c r="E670" s="152" t="s">
        <v>5</v>
      </c>
      <c r="F670" s="270" t="s">
        <v>720</v>
      </c>
      <c r="G670" s="271"/>
      <c r="H670" s="271"/>
      <c r="I670" s="271"/>
      <c r="J670" s="151"/>
      <c r="K670" s="153">
        <v>0</v>
      </c>
      <c r="L670" s="151"/>
      <c r="M670" s="151"/>
      <c r="N670" s="151"/>
      <c r="O670" s="151"/>
      <c r="P670" s="151"/>
      <c r="Q670" s="151"/>
      <c r="R670" s="154"/>
      <c r="T670" s="155"/>
      <c r="U670" s="151"/>
      <c r="V670" s="151"/>
      <c r="W670" s="151"/>
      <c r="X670" s="151"/>
      <c r="Y670" s="151"/>
      <c r="Z670" s="151"/>
      <c r="AA670" s="156"/>
      <c r="AT670" s="157" t="s">
        <v>137</v>
      </c>
      <c r="AU670" s="157" t="s">
        <v>95</v>
      </c>
      <c r="AV670" s="10" t="s">
        <v>95</v>
      </c>
      <c r="AW670" s="10" t="s">
        <v>32</v>
      </c>
      <c r="AX670" s="10" t="s">
        <v>74</v>
      </c>
      <c r="AY670" s="157" t="s">
        <v>130</v>
      </c>
    </row>
    <row r="671" spans="2:51" s="10" customFormat="1" ht="44.25" customHeight="1">
      <c r="B671" s="150"/>
      <c r="C671" s="151"/>
      <c r="D671" s="151"/>
      <c r="E671" s="152" t="s">
        <v>5</v>
      </c>
      <c r="F671" s="270" t="s">
        <v>795</v>
      </c>
      <c r="G671" s="271"/>
      <c r="H671" s="271"/>
      <c r="I671" s="271"/>
      <c r="J671" s="151"/>
      <c r="K671" s="153">
        <v>11.6</v>
      </c>
      <c r="L671" s="151"/>
      <c r="M671" s="151"/>
      <c r="N671" s="151"/>
      <c r="O671" s="151"/>
      <c r="P671" s="151"/>
      <c r="Q671" s="151"/>
      <c r="R671" s="154"/>
      <c r="T671" s="155"/>
      <c r="U671" s="151"/>
      <c r="V671" s="151"/>
      <c r="W671" s="151"/>
      <c r="X671" s="151"/>
      <c r="Y671" s="151"/>
      <c r="Z671" s="151"/>
      <c r="AA671" s="156"/>
      <c r="AT671" s="157" t="s">
        <v>137</v>
      </c>
      <c r="AU671" s="157" t="s">
        <v>95</v>
      </c>
      <c r="AV671" s="10" t="s">
        <v>95</v>
      </c>
      <c r="AW671" s="10" t="s">
        <v>32</v>
      </c>
      <c r="AX671" s="10" t="s">
        <v>74</v>
      </c>
      <c r="AY671" s="157" t="s">
        <v>130</v>
      </c>
    </row>
    <row r="672" spans="2:51" s="10" customFormat="1" ht="31.5" customHeight="1">
      <c r="B672" s="150"/>
      <c r="C672" s="151"/>
      <c r="D672" s="151"/>
      <c r="E672" s="152" t="s">
        <v>5</v>
      </c>
      <c r="F672" s="270" t="s">
        <v>796</v>
      </c>
      <c r="G672" s="271"/>
      <c r="H672" s="271"/>
      <c r="I672" s="271"/>
      <c r="J672" s="151"/>
      <c r="K672" s="153">
        <v>7.5</v>
      </c>
      <c r="L672" s="151"/>
      <c r="M672" s="151"/>
      <c r="N672" s="151"/>
      <c r="O672" s="151"/>
      <c r="P672" s="151"/>
      <c r="Q672" s="151"/>
      <c r="R672" s="154"/>
      <c r="T672" s="155"/>
      <c r="U672" s="151"/>
      <c r="V672" s="151"/>
      <c r="W672" s="151"/>
      <c r="X672" s="151"/>
      <c r="Y672" s="151"/>
      <c r="Z672" s="151"/>
      <c r="AA672" s="156"/>
      <c r="AT672" s="157" t="s">
        <v>137</v>
      </c>
      <c r="AU672" s="157" t="s">
        <v>95</v>
      </c>
      <c r="AV672" s="10" t="s">
        <v>95</v>
      </c>
      <c r="AW672" s="10" t="s">
        <v>32</v>
      </c>
      <c r="AX672" s="10" t="s">
        <v>74</v>
      </c>
      <c r="AY672" s="157" t="s">
        <v>130</v>
      </c>
    </row>
    <row r="673" spans="2:51" s="10" customFormat="1" ht="31.5" customHeight="1">
      <c r="B673" s="150"/>
      <c r="C673" s="151"/>
      <c r="D673" s="151"/>
      <c r="E673" s="152" t="s">
        <v>5</v>
      </c>
      <c r="F673" s="270" t="s">
        <v>797</v>
      </c>
      <c r="G673" s="271"/>
      <c r="H673" s="271"/>
      <c r="I673" s="271"/>
      <c r="J673" s="151"/>
      <c r="K673" s="153">
        <v>4.5</v>
      </c>
      <c r="L673" s="151"/>
      <c r="M673" s="151"/>
      <c r="N673" s="151"/>
      <c r="O673" s="151"/>
      <c r="P673" s="151"/>
      <c r="Q673" s="151"/>
      <c r="R673" s="154"/>
      <c r="T673" s="155"/>
      <c r="U673" s="151"/>
      <c r="V673" s="151"/>
      <c r="W673" s="151"/>
      <c r="X673" s="151"/>
      <c r="Y673" s="151"/>
      <c r="Z673" s="151"/>
      <c r="AA673" s="156"/>
      <c r="AT673" s="157" t="s">
        <v>137</v>
      </c>
      <c r="AU673" s="157" t="s">
        <v>95</v>
      </c>
      <c r="AV673" s="10" t="s">
        <v>95</v>
      </c>
      <c r="AW673" s="10" t="s">
        <v>32</v>
      </c>
      <c r="AX673" s="10" t="s">
        <v>74</v>
      </c>
      <c r="AY673" s="157" t="s">
        <v>130</v>
      </c>
    </row>
    <row r="674" spans="2:51" s="10" customFormat="1" ht="22.5" customHeight="1">
      <c r="B674" s="150"/>
      <c r="C674" s="151"/>
      <c r="D674" s="151"/>
      <c r="E674" s="152" t="s">
        <v>5</v>
      </c>
      <c r="F674" s="270" t="s">
        <v>720</v>
      </c>
      <c r="G674" s="271"/>
      <c r="H674" s="271"/>
      <c r="I674" s="271"/>
      <c r="J674" s="151"/>
      <c r="K674" s="153">
        <v>0</v>
      </c>
      <c r="L674" s="151"/>
      <c r="M674" s="151"/>
      <c r="N674" s="151"/>
      <c r="O674" s="151"/>
      <c r="P674" s="151"/>
      <c r="Q674" s="151"/>
      <c r="R674" s="154"/>
      <c r="T674" s="155"/>
      <c r="U674" s="151"/>
      <c r="V674" s="151"/>
      <c r="W674" s="151"/>
      <c r="X674" s="151"/>
      <c r="Y674" s="151"/>
      <c r="Z674" s="151"/>
      <c r="AA674" s="156"/>
      <c r="AT674" s="157" t="s">
        <v>137</v>
      </c>
      <c r="AU674" s="157" t="s">
        <v>95</v>
      </c>
      <c r="AV674" s="10" t="s">
        <v>95</v>
      </c>
      <c r="AW674" s="10" t="s">
        <v>32</v>
      </c>
      <c r="AX674" s="10" t="s">
        <v>74</v>
      </c>
      <c r="AY674" s="157" t="s">
        <v>130</v>
      </c>
    </row>
    <row r="675" spans="2:51" s="10" customFormat="1" ht="22.5" customHeight="1">
      <c r="B675" s="150"/>
      <c r="C675" s="151"/>
      <c r="D675" s="151"/>
      <c r="E675" s="152" t="s">
        <v>5</v>
      </c>
      <c r="F675" s="270" t="s">
        <v>5</v>
      </c>
      <c r="G675" s="271"/>
      <c r="H675" s="271"/>
      <c r="I675" s="271"/>
      <c r="J675" s="151"/>
      <c r="K675" s="153">
        <v>0</v>
      </c>
      <c r="L675" s="151"/>
      <c r="M675" s="151"/>
      <c r="N675" s="151"/>
      <c r="O675" s="151"/>
      <c r="P675" s="151"/>
      <c r="Q675" s="151"/>
      <c r="R675" s="154"/>
      <c r="T675" s="155"/>
      <c r="U675" s="151"/>
      <c r="V675" s="151"/>
      <c r="W675" s="151"/>
      <c r="X675" s="151"/>
      <c r="Y675" s="151"/>
      <c r="Z675" s="151"/>
      <c r="AA675" s="156"/>
      <c r="AT675" s="157" t="s">
        <v>137</v>
      </c>
      <c r="AU675" s="157" t="s">
        <v>95</v>
      </c>
      <c r="AV675" s="10" t="s">
        <v>95</v>
      </c>
      <c r="AW675" s="10" t="s">
        <v>6</v>
      </c>
      <c r="AX675" s="10" t="s">
        <v>74</v>
      </c>
      <c r="AY675" s="157" t="s">
        <v>130</v>
      </c>
    </row>
    <row r="676" spans="2:51" s="10" customFormat="1" ht="22.5" customHeight="1">
      <c r="B676" s="150"/>
      <c r="C676" s="151"/>
      <c r="D676" s="151"/>
      <c r="E676" s="152" t="s">
        <v>5</v>
      </c>
      <c r="F676" s="270" t="s">
        <v>777</v>
      </c>
      <c r="G676" s="271"/>
      <c r="H676" s="271"/>
      <c r="I676" s="271"/>
      <c r="J676" s="151"/>
      <c r="K676" s="153">
        <v>0</v>
      </c>
      <c r="L676" s="151"/>
      <c r="M676" s="151"/>
      <c r="N676" s="151"/>
      <c r="O676" s="151"/>
      <c r="P676" s="151"/>
      <c r="Q676" s="151"/>
      <c r="R676" s="154"/>
      <c r="T676" s="155"/>
      <c r="U676" s="151"/>
      <c r="V676" s="151"/>
      <c r="W676" s="151"/>
      <c r="X676" s="151"/>
      <c r="Y676" s="151"/>
      <c r="Z676" s="151"/>
      <c r="AA676" s="156"/>
      <c r="AT676" s="157" t="s">
        <v>137</v>
      </c>
      <c r="AU676" s="157" t="s">
        <v>95</v>
      </c>
      <c r="AV676" s="10" t="s">
        <v>95</v>
      </c>
      <c r="AW676" s="10" t="s">
        <v>32</v>
      </c>
      <c r="AX676" s="10" t="s">
        <v>74</v>
      </c>
      <c r="AY676" s="157" t="s">
        <v>130</v>
      </c>
    </row>
    <row r="677" spans="2:51" s="10" customFormat="1" ht="22.5" customHeight="1">
      <c r="B677" s="150"/>
      <c r="C677" s="151"/>
      <c r="D677" s="151"/>
      <c r="E677" s="152" t="s">
        <v>5</v>
      </c>
      <c r="F677" s="270" t="s">
        <v>778</v>
      </c>
      <c r="G677" s="271"/>
      <c r="H677" s="271"/>
      <c r="I677" s="271"/>
      <c r="J677" s="151"/>
      <c r="K677" s="153">
        <v>0.9</v>
      </c>
      <c r="L677" s="151"/>
      <c r="M677" s="151"/>
      <c r="N677" s="151"/>
      <c r="O677" s="151"/>
      <c r="P677" s="151"/>
      <c r="Q677" s="151"/>
      <c r="R677" s="154"/>
      <c r="T677" s="155"/>
      <c r="U677" s="151"/>
      <c r="V677" s="151"/>
      <c r="W677" s="151"/>
      <c r="X677" s="151"/>
      <c r="Y677" s="151"/>
      <c r="Z677" s="151"/>
      <c r="AA677" s="156"/>
      <c r="AT677" s="157" t="s">
        <v>137</v>
      </c>
      <c r="AU677" s="157" t="s">
        <v>95</v>
      </c>
      <c r="AV677" s="10" t="s">
        <v>95</v>
      </c>
      <c r="AW677" s="10" t="s">
        <v>32</v>
      </c>
      <c r="AX677" s="10" t="s">
        <v>74</v>
      </c>
      <c r="AY677" s="157" t="s">
        <v>130</v>
      </c>
    </row>
    <row r="678" spans="2:51" s="10" customFormat="1" ht="22.5" customHeight="1">
      <c r="B678" s="150"/>
      <c r="C678" s="151"/>
      <c r="D678" s="151"/>
      <c r="E678" s="152" t="s">
        <v>5</v>
      </c>
      <c r="F678" s="270" t="s">
        <v>779</v>
      </c>
      <c r="G678" s="271"/>
      <c r="H678" s="271"/>
      <c r="I678" s="271"/>
      <c r="J678" s="151"/>
      <c r="K678" s="153">
        <v>12.9</v>
      </c>
      <c r="L678" s="151"/>
      <c r="M678" s="151"/>
      <c r="N678" s="151"/>
      <c r="O678" s="151"/>
      <c r="P678" s="151"/>
      <c r="Q678" s="151"/>
      <c r="R678" s="154"/>
      <c r="T678" s="155"/>
      <c r="U678" s="151"/>
      <c r="V678" s="151"/>
      <c r="W678" s="151"/>
      <c r="X678" s="151"/>
      <c r="Y678" s="151"/>
      <c r="Z678" s="151"/>
      <c r="AA678" s="156"/>
      <c r="AT678" s="157" t="s">
        <v>137</v>
      </c>
      <c r="AU678" s="157" t="s">
        <v>95</v>
      </c>
      <c r="AV678" s="10" t="s">
        <v>95</v>
      </c>
      <c r="AW678" s="10" t="s">
        <v>32</v>
      </c>
      <c r="AX678" s="10" t="s">
        <v>74</v>
      </c>
      <c r="AY678" s="157" t="s">
        <v>130</v>
      </c>
    </row>
    <row r="679" spans="2:51" s="10" customFormat="1" ht="22.5" customHeight="1">
      <c r="B679" s="150"/>
      <c r="C679" s="151"/>
      <c r="D679" s="151"/>
      <c r="E679" s="152" t="s">
        <v>5</v>
      </c>
      <c r="F679" s="270" t="s">
        <v>780</v>
      </c>
      <c r="G679" s="271"/>
      <c r="H679" s="271"/>
      <c r="I679" s="271"/>
      <c r="J679" s="151"/>
      <c r="K679" s="153">
        <v>4</v>
      </c>
      <c r="L679" s="151"/>
      <c r="M679" s="151"/>
      <c r="N679" s="151"/>
      <c r="O679" s="151"/>
      <c r="P679" s="151"/>
      <c r="Q679" s="151"/>
      <c r="R679" s="154"/>
      <c r="T679" s="155"/>
      <c r="U679" s="151"/>
      <c r="V679" s="151"/>
      <c r="W679" s="151"/>
      <c r="X679" s="151"/>
      <c r="Y679" s="151"/>
      <c r="Z679" s="151"/>
      <c r="AA679" s="156"/>
      <c r="AT679" s="157" t="s">
        <v>137</v>
      </c>
      <c r="AU679" s="157" t="s">
        <v>95</v>
      </c>
      <c r="AV679" s="10" t="s">
        <v>95</v>
      </c>
      <c r="AW679" s="10" t="s">
        <v>32</v>
      </c>
      <c r="AX679" s="10" t="s">
        <v>74</v>
      </c>
      <c r="AY679" s="157" t="s">
        <v>130</v>
      </c>
    </row>
    <row r="680" spans="2:51" s="10" customFormat="1" ht="22.5" customHeight="1">
      <c r="B680" s="150"/>
      <c r="C680" s="151"/>
      <c r="D680" s="151"/>
      <c r="E680" s="152" t="s">
        <v>5</v>
      </c>
      <c r="F680" s="270" t="s">
        <v>777</v>
      </c>
      <c r="G680" s="271"/>
      <c r="H680" s="271"/>
      <c r="I680" s="271"/>
      <c r="J680" s="151"/>
      <c r="K680" s="153">
        <v>0</v>
      </c>
      <c r="L680" s="151"/>
      <c r="M680" s="151"/>
      <c r="N680" s="151"/>
      <c r="O680" s="151"/>
      <c r="P680" s="151"/>
      <c r="Q680" s="151"/>
      <c r="R680" s="154"/>
      <c r="T680" s="155"/>
      <c r="U680" s="151"/>
      <c r="V680" s="151"/>
      <c r="W680" s="151"/>
      <c r="X680" s="151"/>
      <c r="Y680" s="151"/>
      <c r="Z680" s="151"/>
      <c r="AA680" s="156"/>
      <c r="AT680" s="157" t="s">
        <v>137</v>
      </c>
      <c r="AU680" s="157" t="s">
        <v>95</v>
      </c>
      <c r="AV680" s="10" t="s">
        <v>95</v>
      </c>
      <c r="AW680" s="10" t="s">
        <v>32</v>
      </c>
      <c r="AX680" s="10" t="s">
        <v>74</v>
      </c>
      <c r="AY680" s="157" t="s">
        <v>130</v>
      </c>
    </row>
    <row r="681" spans="2:51" s="10" customFormat="1" ht="22.5" customHeight="1">
      <c r="B681" s="150"/>
      <c r="C681" s="151"/>
      <c r="D681" s="151"/>
      <c r="E681" s="152" t="s">
        <v>5</v>
      </c>
      <c r="F681" s="270" t="s">
        <v>5</v>
      </c>
      <c r="G681" s="271"/>
      <c r="H681" s="271"/>
      <c r="I681" s="271"/>
      <c r="J681" s="151"/>
      <c r="K681" s="153">
        <v>0</v>
      </c>
      <c r="L681" s="151"/>
      <c r="M681" s="151"/>
      <c r="N681" s="151"/>
      <c r="O681" s="151"/>
      <c r="P681" s="151"/>
      <c r="Q681" s="151"/>
      <c r="R681" s="154"/>
      <c r="T681" s="155"/>
      <c r="U681" s="151"/>
      <c r="V681" s="151"/>
      <c r="W681" s="151"/>
      <c r="X681" s="151"/>
      <c r="Y681" s="151"/>
      <c r="Z681" s="151"/>
      <c r="AA681" s="156"/>
      <c r="AT681" s="157" t="s">
        <v>137</v>
      </c>
      <c r="AU681" s="157" t="s">
        <v>95</v>
      </c>
      <c r="AV681" s="10" t="s">
        <v>95</v>
      </c>
      <c r="AW681" s="10" t="s">
        <v>6</v>
      </c>
      <c r="AX681" s="10" t="s">
        <v>74</v>
      </c>
      <c r="AY681" s="157" t="s">
        <v>130</v>
      </c>
    </row>
    <row r="682" spans="2:51" s="10" customFormat="1" ht="22.5" customHeight="1">
      <c r="B682" s="150"/>
      <c r="C682" s="151"/>
      <c r="D682" s="151"/>
      <c r="E682" s="152" t="s">
        <v>5</v>
      </c>
      <c r="F682" s="270" t="s">
        <v>777</v>
      </c>
      <c r="G682" s="271"/>
      <c r="H682" s="271"/>
      <c r="I682" s="271"/>
      <c r="J682" s="151"/>
      <c r="K682" s="153">
        <v>0</v>
      </c>
      <c r="L682" s="151"/>
      <c r="M682" s="151"/>
      <c r="N682" s="151"/>
      <c r="O682" s="151"/>
      <c r="P682" s="151"/>
      <c r="Q682" s="151"/>
      <c r="R682" s="154"/>
      <c r="T682" s="155"/>
      <c r="U682" s="151"/>
      <c r="V682" s="151"/>
      <c r="W682" s="151"/>
      <c r="X682" s="151"/>
      <c r="Y682" s="151"/>
      <c r="Z682" s="151"/>
      <c r="AA682" s="156"/>
      <c r="AT682" s="157" t="s">
        <v>137</v>
      </c>
      <c r="AU682" s="157" t="s">
        <v>95</v>
      </c>
      <c r="AV682" s="10" t="s">
        <v>95</v>
      </c>
      <c r="AW682" s="10" t="s">
        <v>32</v>
      </c>
      <c r="AX682" s="10" t="s">
        <v>74</v>
      </c>
      <c r="AY682" s="157" t="s">
        <v>130</v>
      </c>
    </row>
    <row r="683" spans="2:51" s="10" customFormat="1" ht="31.5" customHeight="1">
      <c r="B683" s="150"/>
      <c r="C683" s="151"/>
      <c r="D683" s="151"/>
      <c r="E683" s="152" t="s">
        <v>5</v>
      </c>
      <c r="F683" s="270" t="s">
        <v>781</v>
      </c>
      <c r="G683" s="271"/>
      <c r="H683" s="271"/>
      <c r="I683" s="271"/>
      <c r="J683" s="151"/>
      <c r="K683" s="153">
        <v>5.6</v>
      </c>
      <c r="L683" s="151"/>
      <c r="M683" s="151"/>
      <c r="N683" s="151"/>
      <c r="O683" s="151"/>
      <c r="P683" s="151"/>
      <c r="Q683" s="151"/>
      <c r="R683" s="154"/>
      <c r="T683" s="155"/>
      <c r="U683" s="151"/>
      <c r="V683" s="151"/>
      <c r="W683" s="151"/>
      <c r="X683" s="151"/>
      <c r="Y683" s="151"/>
      <c r="Z683" s="151"/>
      <c r="AA683" s="156"/>
      <c r="AT683" s="157" t="s">
        <v>137</v>
      </c>
      <c r="AU683" s="157" t="s">
        <v>95</v>
      </c>
      <c r="AV683" s="10" t="s">
        <v>95</v>
      </c>
      <c r="AW683" s="10" t="s">
        <v>32</v>
      </c>
      <c r="AX683" s="10" t="s">
        <v>74</v>
      </c>
      <c r="AY683" s="157" t="s">
        <v>130</v>
      </c>
    </row>
    <row r="684" spans="2:51" s="10" customFormat="1" ht="31.5" customHeight="1">
      <c r="B684" s="150"/>
      <c r="C684" s="151"/>
      <c r="D684" s="151"/>
      <c r="E684" s="152" t="s">
        <v>5</v>
      </c>
      <c r="F684" s="270" t="s">
        <v>782</v>
      </c>
      <c r="G684" s="271"/>
      <c r="H684" s="271"/>
      <c r="I684" s="271"/>
      <c r="J684" s="151"/>
      <c r="K684" s="153">
        <v>6.6</v>
      </c>
      <c r="L684" s="151"/>
      <c r="M684" s="151"/>
      <c r="N684" s="151"/>
      <c r="O684" s="151"/>
      <c r="P684" s="151"/>
      <c r="Q684" s="151"/>
      <c r="R684" s="154"/>
      <c r="T684" s="155"/>
      <c r="U684" s="151"/>
      <c r="V684" s="151"/>
      <c r="W684" s="151"/>
      <c r="X684" s="151"/>
      <c r="Y684" s="151"/>
      <c r="Z684" s="151"/>
      <c r="AA684" s="156"/>
      <c r="AT684" s="157" t="s">
        <v>137</v>
      </c>
      <c r="AU684" s="157" t="s">
        <v>95</v>
      </c>
      <c r="AV684" s="10" t="s">
        <v>95</v>
      </c>
      <c r="AW684" s="10" t="s">
        <v>32</v>
      </c>
      <c r="AX684" s="10" t="s">
        <v>74</v>
      </c>
      <c r="AY684" s="157" t="s">
        <v>130</v>
      </c>
    </row>
    <row r="685" spans="2:51" s="10" customFormat="1" ht="22.5" customHeight="1">
      <c r="B685" s="150"/>
      <c r="C685" s="151"/>
      <c r="D685" s="151"/>
      <c r="E685" s="152" t="s">
        <v>5</v>
      </c>
      <c r="F685" s="270" t="s">
        <v>777</v>
      </c>
      <c r="G685" s="271"/>
      <c r="H685" s="271"/>
      <c r="I685" s="271"/>
      <c r="J685" s="151"/>
      <c r="K685" s="153">
        <v>0</v>
      </c>
      <c r="L685" s="151"/>
      <c r="M685" s="151"/>
      <c r="N685" s="151"/>
      <c r="O685" s="151"/>
      <c r="P685" s="151"/>
      <c r="Q685" s="151"/>
      <c r="R685" s="154"/>
      <c r="T685" s="155"/>
      <c r="U685" s="151"/>
      <c r="V685" s="151"/>
      <c r="W685" s="151"/>
      <c r="X685" s="151"/>
      <c r="Y685" s="151"/>
      <c r="Z685" s="151"/>
      <c r="AA685" s="156"/>
      <c r="AT685" s="157" t="s">
        <v>137</v>
      </c>
      <c r="AU685" s="157" t="s">
        <v>95</v>
      </c>
      <c r="AV685" s="10" t="s">
        <v>95</v>
      </c>
      <c r="AW685" s="10" t="s">
        <v>32</v>
      </c>
      <c r="AX685" s="10" t="s">
        <v>74</v>
      </c>
      <c r="AY685" s="157" t="s">
        <v>130</v>
      </c>
    </row>
    <row r="686" spans="2:51" s="10" customFormat="1" ht="22.5" customHeight="1">
      <c r="B686" s="150"/>
      <c r="C686" s="151"/>
      <c r="D686" s="151"/>
      <c r="E686" s="152" t="s">
        <v>5</v>
      </c>
      <c r="F686" s="270" t="s">
        <v>777</v>
      </c>
      <c r="G686" s="271"/>
      <c r="H686" s="271"/>
      <c r="I686" s="271"/>
      <c r="J686" s="151"/>
      <c r="K686" s="153">
        <v>0</v>
      </c>
      <c r="L686" s="151"/>
      <c r="M686" s="151"/>
      <c r="N686" s="151"/>
      <c r="O686" s="151"/>
      <c r="P686" s="151"/>
      <c r="Q686" s="151"/>
      <c r="R686" s="154"/>
      <c r="T686" s="155"/>
      <c r="U686" s="151"/>
      <c r="V686" s="151"/>
      <c r="W686" s="151"/>
      <c r="X686" s="151"/>
      <c r="Y686" s="151"/>
      <c r="Z686" s="151"/>
      <c r="AA686" s="156"/>
      <c r="AT686" s="157" t="s">
        <v>137</v>
      </c>
      <c r="AU686" s="157" t="s">
        <v>95</v>
      </c>
      <c r="AV686" s="10" t="s">
        <v>95</v>
      </c>
      <c r="AW686" s="10" t="s">
        <v>32</v>
      </c>
      <c r="AX686" s="10" t="s">
        <v>74</v>
      </c>
      <c r="AY686" s="157" t="s">
        <v>130</v>
      </c>
    </row>
    <row r="687" spans="2:51" s="10" customFormat="1" ht="22.5" customHeight="1">
      <c r="B687" s="150"/>
      <c r="C687" s="151"/>
      <c r="D687" s="151"/>
      <c r="E687" s="152" t="s">
        <v>5</v>
      </c>
      <c r="F687" s="270" t="s">
        <v>5</v>
      </c>
      <c r="G687" s="271"/>
      <c r="H687" s="271"/>
      <c r="I687" s="271"/>
      <c r="J687" s="151"/>
      <c r="K687" s="153">
        <v>0</v>
      </c>
      <c r="L687" s="151"/>
      <c r="M687" s="151"/>
      <c r="N687" s="151"/>
      <c r="O687" s="151"/>
      <c r="P687" s="151"/>
      <c r="Q687" s="151"/>
      <c r="R687" s="154"/>
      <c r="T687" s="155"/>
      <c r="U687" s="151"/>
      <c r="V687" s="151"/>
      <c r="W687" s="151"/>
      <c r="X687" s="151"/>
      <c r="Y687" s="151"/>
      <c r="Z687" s="151"/>
      <c r="AA687" s="156"/>
      <c r="AT687" s="157" t="s">
        <v>137</v>
      </c>
      <c r="AU687" s="157" t="s">
        <v>95</v>
      </c>
      <c r="AV687" s="10" t="s">
        <v>95</v>
      </c>
      <c r="AW687" s="10" t="s">
        <v>6</v>
      </c>
      <c r="AX687" s="10" t="s">
        <v>74</v>
      </c>
      <c r="AY687" s="157" t="s">
        <v>130</v>
      </c>
    </row>
    <row r="688" spans="2:51" s="10" customFormat="1" ht="22.5" customHeight="1">
      <c r="B688" s="150"/>
      <c r="C688" s="151"/>
      <c r="D688" s="151"/>
      <c r="E688" s="152" t="s">
        <v>5</v>
      </c>
      <c r="F688" s="270" t="s">
        <v>777</v>
      </c>
      <c r="G688" s="271"/>
      <c r="H688" s="271"/>
      <c r="I688" s="271"/>
      <c r="J688" s="151"/>
      <c r="K688" s="153">
        <v>0</v>
      </c>
      <c r="L688" s="151"/>
      <c r="M688" s="151"/>
      <c r="N688" s="151"/>
      <c r="O688" s="151"/>
      <c r="P688" s="151"/>
      <c r="Q688" s="151"/>
      <c r="R688" s="154"/>
      <c r="T688" s="155"/>
      <c r="U688" s="151"/>
      <c r="V688" s="151"/>
      <c r="W688" s="151"/>
      <c r="X688" s="151"/>
      <c r="Y688" s="151"/>
      <c r="Z688" s="151"/>
      <c r="AA688" s="156"/>
      <c r="AT688" s="157" t="s">
        <v>137</v>
      </c>
      <c r="AU688" s="157" t="s">
        <v>95</v>
      </c>
      <c r="AV688" s="10" t="s">
        <v>95</v>
      </c>
      <c r="AW688" s="10" t="s">
        <v>32</v>
      </c>
      <c r="AX688" s="10" t="s">
        <v>74</v>
      </c>
      <c r="AY688" s="157" t="s">
        <v>130</v>
      </c>
    </row>
    <row r="689" spans="2:65" s="10" customFormat="1" ht="31.5" customHeight="1">
      <c r="B689" s="150"/>
      <c r="C689" s="151"/>
      <c r="D689" s="151"/>
      <c r="E689" s="152" t="s">
        <v>5</v>
      </c>
      <c r="F689" s="270" t="s">
        <v>783</v>
      </c>
      <c r="G689" s="271"/>
      <c r="H689" s="271"/>
      <c r="I689" s="271"/>
      <c r="J689" s="151"/>
      <c r="K689" s="153">
        <v>1.5</v>
      </c>
      <c r="L689" s="151"/>
      <c r="M689" s="151"/>
      <c r="N689" s="151"/>
      <c r="O689" s="151"/>
      <c r="P689" s="151"/>
      <c r="Q689" s="151"/>
      <c r="R689" s="154"/>
      <c r="T689" s="155"/>
      <c r="U689" s="151"/>
      <c r="V689" s="151"/>
      <c r="W689" s="151"/>
      <c r="X689" s="151"/>
      <c r="Y689" s="151"/>
      <c r="Z689" s="151"/>
      <c r="AA689" s="156"/>
      <c r="AT689" s="157" t="s">
        <v>137</v>
      </c>
      <c r="AU689" s="157" t="s">
        <v>95</v>
      </c>
      <c r="AV689" s="10" t="s">
        <v>95</v>
      </c>
      <c r="AW689" s="10" t="s">
        <v>32</v>
      </c>
      <c r="AX689" s="10" t="s">
        <v>74</v>
      </c>
      <c r="AY689" s="157" t="s">
        <v>130</v>
      </c>
    </row>
    <row r="690" spans="2:65" s="10" customFormat="1" ht="22.5" customHeight="1">
      <c r="B690" s="150"/>
      <c r="C690" s="151"/>
      <c r="D690" s="151"/>
      <c r="E690" s="152" t="s">
        <v>5</v>
      </c>
      <c r="F690" s="270" t="s">
        <v>784</v>
      </c>
      <c r="G690" s="271"/>
      <c r="H690" s="271"/>
      <c r="I690" s="271"/>
      <c r="J690" s="151"/>
      <c r="K690" s="153">
        <v>1.8</v>
      </c>
      <c r="L690" s="151"/>
      <c r="M690" s="151"/>
      <c r="N690" s="151"/>
      <c r="O690" s="151"/>
      <c r="P690" s="151"/>
      <c r="Q690" s="151"/>
      <c r="R690" s="154"/>
      <c r="T690" s="155"/>
      <c r="U690" s="151"/>
      <c r="V690" s="151"/>
      <c r="W690" s="151"/>
      <c r="X690" s="151"/>
      <c r="Y690" s="151"/>
      <c r="Z690" s="151"/>
      <c r="AA690" s="156"/>
      <c r="AT690" s="157" t="s">
        <v>137</v>
      </c>
      <c r="AU690" s="157" t="s">
        <v>95</v>
      </c>
      <c r="AV690" s="10" t="s">
        <v>95</v>
      </c>
      <c r="AW690" s="10" t="s">
        <v>32</v>
      </c>
      <c r="AX690" s="10" t="s">
        <v>74</v>
      </c>
      <c r="AY690" s="157" t="s">
        <v>130</v>
      </c>
    </row>
    <row r="691" spans="2:65" s="10" customFormat="1" ht="22.5" customHeight="1">
      <c r="B691" s="150"/>
      <c r="C691" s="151"/>
      <c r="D691" s="151"/>
      <c r="E691" s="152" t="s">
        <v>5</v>
      </c>
      <c r="F691" s="270" t="s">
        <v>785</v>
      </c>
      <c r="G691" s="271"/>
      <c r="H691" s="271"/>
      <c r="I691" s="271"/>
      <c r="J691" s="151"/>
      <c r="K691" s="153">
        <v>0.3</v>
      </c>
      <c r="L691" s="151"/>
      <c r="M691" s="151"/>
      <c r="N691" s="151"/>
      <c r="O691" s="151"/>
      <c r="P691" s="151"/>
      <c r="Q691" s="151"/>
      <c r="R691" s="154"/>
      <c r="T691" s="155"/>
      <c r="U691" s="151"/>
      <c r="V691" s="151"/>
      <c r="W691" s="151"/>
      <c r="X691" s="151"/>
      <c r="Y691" s="151"/>
      <c r="Z691" s="151"/>
      <c r="AA691" s="156"/>
      <c r="AT691" s="157" t="s">
        <v>137</v>
      </c>
      <c r="AU691" s="157" t="s">
        <v>95</v>
      </c>
      <c r="AV691" s="10" t="s">
        <v>95</v>
      </c>
      <c r="AW691" s="10" t="s">
        <v>32</v>
      </c>
      <c r="AX691" s="10" t="s">
        <v>74</v>
      </c>
      <c r="AY691" s="157" t="s">
        <v>130</v>
      </c>
    </row>
    <row r="692" spans="2:65" s="10" customFormat="1" ht="22.5" customHeight="1">
      <c r="B692" s="150"/>
      <c r="C692" s="151"/>
      <c r="D692" s="151"/>
      <c r="E692" s="152" t="s">
        <v>5</v>
      </c>
      <c r="F692" s="270" t="s">
        <v>777</v>
      </c>
      <c r="G692" s="271"/>
      <c r="H692" s="271"/>
      <c r="I692" s="271"/>
      <c r="J692" s="151"/>
      <c r="K692" s="153">
        <v>0</v>
      </c>
      <c r="L692" s="151"/>
      <c r="M692" s="151"/>
      <c r="N692" s="151"/>
      <c r="O692" s="151"/>
      <c r="P692" s="151"/>
      <c r="Q692" s="151"/>
      <c r="R692" s="154"/>
      <c r="T692" s="155"/>
      <c r="U692" s="151"/>
      <c r="V692" s="151"/>
      <c r="W692" s="151"/>
      <c r="X692" s="151"/>
      <c r="Y692" s="151"/>
      <c r="Z692" s="151"/>
      <c r="AA692" s="156"/>
      <c r="AT692" s="157" t="s">
        <v>137</v>
      </c>
      <c r="AU692" s="157" t="s">
        <v>95</v>
      </c>
      <c r="AV692" s="10" t="s">
        <v>95</v>
      </c>
      <c r="AW692" s="10" t="s">
        <v>32</v>
      </c>
      <c r="AX692" s="10" t="s">
        <v>74</v>
      </c>
      <c r="AY692" s="157" t="s">
        <v>130</v>
      </c>
    </row>
    <row r="693" spans="2:65" s="11" customFormat="1" ht="22.5" customHeight="1">
      <c r="B693" s="158"/>
      <c r="C693" s="159"/>
      <c r="D693" s="159"/>
      <c r="E693" s="160" t="s">
        <v>5</v>
      </c>
      <c r="F693" s="291" t="s">
        <v>141</v>
      </c>
      <c r="G693" s="275"/>
      <c r="H693" s="275"/>
      <c r="I693" s="275"/>
      <c r="J693" s="159"/>
      <c r="K693" s="161">
        <v>305.2</v>
      </c>
      <c r="L693" s="159"/>
      <c r="M693" s="159"/>
      <c r="N693" s="159"/>
      <c r="O693" s="159"/>
      <c r="P693" s="159"/>
      <c r="Q693" s="159"/>
      <c r="R693" s="162"/>
      <c r="T693" s="163"/>
      <c r="U693" s="159"/>
      <c r="V693" s="159"/>
      <c r="W693" s="159"/>
      <c r="X693" s="159"/>
      <c r="Y693" s="159"/>
      <c r="Z693" s="159"/>
      <c r="AA693" s="164"/>
      <c r="AT693" s="165" t="s">
        <v>137</v>
      </c>
      <c r="AU693" s="165" t="s">
        <v>95</v>
      </c>
      <c r="AV693" s="11" t="s">
        <v>135</v>
      </c>
      <c r="AW693" s="11" t="s">
        <v>32</v>
      </c>
      <c r="AX693" s="11" t="s">
        <v>80</v>
      </c>
      <c r="AY693" s="165" t="s">
        <v>130</v>
      </c>
    </row>
    <row r="694" spans="2:65" s="1" customFormat="1" ht="31.5" customHeight="1">
      <c r="B694" s="140"/>
      <c r="C694" s="141" t="s">
        <v>392</v>
      </c>
      <c r="D694" s="141" t="s">
        <v>131</v>
      </c>
      <c r="E694" s="142" t="s">
        <v>1196</v>
      </c>
      <c r="F694" s="260" t="s">
        <v>1197</v>
      </c>
      <c r="G694" s="260"/>
      <c r="H694" s="260"/>
      <c r="I694" s="260"/>
      <c r="J694" s="143" t="s">
        <v>144</v>
      </c>
      <c r="K694" s="144">
        <v>305.2</v>
      </c>
      <c r="L694" s="261">
        <v>0</v>
      </c>
      <c r="M694" s="261"/>
      <c r="N694" s="280">
        <f>ROUND(L694*K694,2)</f>
        <v>0</v>
      </c>
      <c r="O694" s="280"/>
      <c r="P694" s="280"/>
      <c r="Q694" s="280"/>
      <c r="R694" s="145"/>
      <c r="T694" s="146" t="s">
        <v>5</v>
      </c>
      <c r="U694" s="43" t="s">
        <v>39</v>
      </c>
      <c r="V694" s="147">
        <v>0</v>
      </c>
      <c r="W694" s="147">
        <f>V694*K694</f>
        <v>0</v>
      </c>
      <c r="X694" s="147">
        <v>0</v>
      </c>
      <c r="Y694" s="147">
        <f>X694*K694</f>
        <v>0</v>
      </c>
      <c r="Z694" s="147">
        <v>0</v>
      </c>
      <c r="AA694" s="148">
        <f>Z694*K694</f>
        <v>0</v>
      </c>
      <c r="AR694" s="20" t="s">
        <v>135</v>
      </c>
      <c r="AT694" s="20" t="s">
        <v>131</v>
      </c>
      <c r="AU694" s="20" t="s">
        <v>95</v>
      </c>
      <c r="AY694" s="20" t="s">
        <v>130</v>
      </c>
      <c r="BE694" s="149">
        <f>IF(U694="základní",N694,0)</f>
        <v>0</v>
      </c>
      <c r="BF694" s="149">
        <f>IF(U694="snížená",N694,0)</f>
        <v>0</v>
      </c>
      <c r="BG694" s="149">
        <f>IF(U694="zákl. přenesená",N694,0)</f>
        <v>0</v>
      </c>
      <c r="BH694" s="149">
        <f>IF(U694="sníž. přenesená",N694,0)</f>
        <v>0</v>
      </c>
      <c r="BI694" s="149">
        <f>IF(U694="nulová",N694,0)</f>
        <v>0</v>
      </c>
      <c r="BJ694" s="20" t="s">
        <v>80</v>
      </c>
      <c r="BK694" s="149">
        <f>ROUND(L694*K694,2)</f>
        <v>0</v>
      </c>
      <c r="BL694" s="20" t="s">
        <v>135</v>
      </c>
      <c r="BM694" s="20" t="s">
        <v>1198</v>
      </c>
    </row>
    <row r="695" spans="2:65" s="10" customFormat="1" ht="31.5" customHeight="1">
      <c r="B695" s="150"/>
      <c r="C695" s="151"/>
      <c r="D695" s="151"/>
      <c r="E695" s="152" t="s">
        <v>5</v>
      </c>
      <c r="F695" s="263" t="s">
        <v>834</v>
      </c>
      <c r="G695" s="264"/>
      <c r="H695" s="264"/>
      <c r="I695" s="264"/>
      <c r="J695" s="151"/>
      <c r="K695" s="153">
        <v>22.2</v>
      </c>
      <c r="L695" s="151"/>
      <c r="M695" s="151"/>
      <c r="N695" s="151"/>
      <c r="O695" s="151"/>
      <c r="P695" s="151"/>
      <c r="Q695" s="151"/>
      <c r="R695" s="154"/>
      <c r="T695" s="155"/>
      <c r="U695" s="151"/>
      <c r="V695" s="151"/>
      <c r="W695" s="151"/>
      <c r="X695" s="151"/>
      <c r="Y695" s="151"/>
      <c r="Z695" s="151"/>
      <c r="AA695" s="156"/>
      <c r="AT695" s="157" t="s">
        <v>137</v>
      </c>
      <c r="AU695" s="157" t="s">
        <v>95</v>
      </c>
      <c r="AV695" s="10" t="s">
        <v>95</v>
      </c>
      <c r="AW695" s="10" t="s">
        <v>32</v>
      </c>
      <c r="AX695" s="10" t="s">
        <v>74</v>
      </c>
      <c r="AY695" s="157" t="s">
        <v>130</v>
      </c>
    </row>
    <row r="696" spans="2:65" s="10" customFormat="1" ht="31.5" customHeight="1">
      <c r="B696" s="150"/>
      <c r="C696" s="151"/>
      <c r="D696" s="151"/>
      <c r="E696" s="152" t="s">
        <v>5</v>
      </c>
      <c r="F696" s="270" t="s">
        <v>835</v>
      </c>
      <c r="G696" s="271"/>
      <c r="H696" s="271"/>
      <c r="I696" s="271"/>
      <c r="J696" s="151"/>
      <c r="K696" s="153">
        <v>10.5</v>
      </c>
      <c r="L696" s="151"/>
      <c r="M696" s="151"/>
      <c r="N696" s="151"/>
      <c r="O696" s="151"/>
      <c r="P696" s="151"/>
      <c r="Q696" s="151"/>
      <c r="R696" s="154"/>
      <c r="T696" s="155"/>
      <c r="U696" s="151"/>
      <c r="V696" s="151"/>
      <c r="W696" s="151"/>
      <c r="X696" s="151"/>
      <c r="Y696" s="151"/>
      <c r="Z696" s="151"/>
      <c r="AA696" s="156"/>
      <c r="AT696" s="157" t="s">
        <v>137</v>
      </c>
      <c r="AU696" s="157" t="s">
        <v>95</v>
      </c>
      <c r="AV696" s="10" t="s">
        <v>95</v>
      </c>
      <c r="AW696" s="10" t="s">
        <v>32</v>
      </c>
      <c r="AX696" s="10" t="s">
        <v>74</v>
      </c>
      <c r="AY696" s="157" t="s">
        <v>130</v>
      </c>
    </row>
    <row r="697" spans="2:65" s="10" customFormat="1" ht="22.5" customHeight="1">
      <c r="B697" s="150"/>
      <c r="C697" s="151"/>
      <c r="D697" s="151"/>
      <c r="E697" s="152" t="s">
        <v>5</v>
      </c>
      <c r="F697" s="270" t="s">
        <v>836</v>
      </c>
      <c r="G697" s="271"/>
      <c r="H697" s="271"/>
      <c r="I697" s="271"/>
      <c r="J697" s="151"/>
      <c r="K697" s="153">
        <v>0.8</v>
      </c>
      <c r="L697" s="151"/>
      <c r="M697" s="151"/>
      <c r="N697" s="151"/>
      <c r="O697" s="151"/>
      <c r="P697" s="151"/>
      <c r="Q697" s="151"/>
      <c r="R697" s="154"/>
      <c r="T697" s="155"/>
      <c r="U697" s="151"/>
      <c r="V697" s="151"/>
      <c r="W697" s="151"/>
      <c r="X697" s="151"/>
      <c r="Y697" s="151"/>
      <c r="Z697" s="151"/>
      <c r="AA697" s="156"/>
      <c r="AT697" s="157" t="s">
        <v>137</v>
      </c>
      <c r="AU697" s="157" t="s">
        <v>95</v>
      </c>
      <c r="AV697" s="10" t="s">
        <v>95</v>
      </c>
      <c r="AW697" s="10" t="s">
        <v>32</v>
      </c>
      <c r="AX697" s="10" t="s">
        <v>74</v>
      </c>
      <c r="AY697" s="157" t="s">
        <v>130</v>
      </c>
    </row>
    <row r="698" spans="2:65" s="10" customFormat="1" ht="22.5" customHeight="1">
      <c r="B698" s="150"/>
      <c r="C698" s="151"/>
      <c r="D698" s="151"/>
      <c r="E698" s="152" t="s">
        <v>5</v>
      </c>
      <c r="F698" s="270" t="s">
        <v>837</v>
      </c>
      <c r="G698" s="271"/>
      <c r="H698" s="271"/>
      <c r="I698" s="271"/>
      <c r="J698" s="151"/>
      <c r="K698" s="153">
        <v>0</v>
      </c>
      <c r="L698" s="151"/>
      <c r="M698" s="151"/>
      <c r="N698" s="151"/>
      <c r="O698" s="151"/>
      <c r="P698" s="151"/>
      <c r="Q698" s="151"/>
      <c r="R698" s="154"/>
      <c r="T698" s="155"/>
      <c r="U698" s="151"/>
      <c r="V698" s="151"/>
      <c r="W698" s="151"/>
      <c r="X698" s="151"/>
      <c r="Y698" s="151"/>
      <c r="Z698" s="151"/>
      <c r="AA698" s="156"/>
      <c r="AT698" s="157" t="s">
        <v>137</v>
      </c>
      <c r="AU698" s="157" t="s">
        <v>95</v>
      </c>
      <c r="AV698" s="10" t="s">
        <v>95</v>
      </c>
      <c r="AW698" s="10" t="s">
        <v>32</v>
      </c>
      <c r="AX698" s="10" t="s">
        <v>74</v>
      </c>
      <c r="AY698" s="157" t="s">
        <v>130</v>
      </c>
    </row>
    <row r="699" spans="2:65" s="10" customFormat="1" ht="22.5" customHeight="1">
      <c r="B699" s="150"/>
      <c r="C699" s="151"/>
      <c r="D699" s="151"/>
      <c r="E699" s="152" t="s">
        <v>5</v>
      </c>
      <c r="F699" s="270" t="s">
        <v>805</v>
      </c>
      <c r="G699" s="271"/>
      <c r="H699" s="271"/>
      <c r="I699" s="271"/>
      <c r="J699" s="151"/>
      <c r="K699" s="153">
        <v>0</v>
      </c>
      <c r="L699" s="151"/>
      <c r="M699" s="151"/>
      <c r="N699" s="151"/>
      <c r="O699" s="151"/>
      <c r="P699" s="151"/>
      <c r="Q699" s="151"/>
      <c r="R699" s="154"/>
      <c r="T699" s="155"/>
      <c r="U699" s="151"/>
      <c r="V699" s="151"/>
      <c r="W699" s="151"/>
      <c r="X699" s="151"/>
      <c r="Y699" s="151"/>
      <c r="Z699" s="151"/>
      <c r="AA699" s="156"/>
      <c r="AT699" s="157" t="s">
        <v>137</v>
      </c>
      <c r="AU699" s="157" t="s">
        <v>95</v>
      </c>
      <c r="AV699" s="10" t="s">
        <v>95</v>
      </c>
      <c r="AW699" s="10" t="s">
        <v>32</v>
      </c>
      <c r="AX699" s="10" t="s">
        <v>74</v>
      </c>
      <c r="AY699" s="157" t="s">
        <v>130</v>
      </c>
    </row>
    <row r="700" spans="2:65" s="10" customFormat="1" ht="22.5" customHeight="1">
      <c r="B700" s="150"/>
      <c r="C700" s="151"/>
      <c r="D700" s="151"/>
      <c r="E700" s="152" t="s">
        <v>5</v>
      </c>
      <c r="F700" s="270" t="s">
        <v>5</v>
      </c>
      <c r="G700" s="271"/>
      <c r="H700" s="271"/>
      <c r="I700" s="271"/>
      <c r="J700" s="151"/>
      <c r="K700" s="153">
        <v>0</v>
      </c>
      <c r="L700" s="151"/>
      <c r="M700" s="151"/>
      <c r="N700" s="151"/>
      <c r="O700" s="151"/>
      <c r="P700" s="151"/>
      <c r="Q700" s="151"/>
      <c r="R700" s="154"/>
      <c r="T700" s="155"/>
      <c r="U700" s="151"/>
      <c r="V700" s="151"/>
      <c r="W700" s="151"/>
      <c r="X700" s="151"/>
      <c r="Y700" s="151"/>
      <c r="Z700" s="151"/>
      <c r="AA700" s="156"/>
      <c r="AT700" s="157" t="s">
        <v>137</v>
      </c>
      <c r="AU700" s="157" t="s">
        <v>95</v>
      </c>
      <c r="AV700" s="10" t="s">
        <v>95</v>
      </c>
      <c r="AW700" s="10" t="s">
        <v>6</v>
      </c>
      <c r="AX700" s="10" t="s">
        <v>74</v>
      </c>
      <c r="AY700" s="157" t="s">
        <v>130</v>
      </c>
    </row>
    <row r="701" spans="2:65" s="10" customFormat="1" ht="31.5" customHeight="1">
      <c r="B701" s="150"/>
      <c r="C701" s="151"/>
      <c r="D701" s="151"/>
      <c r="E701" s="152" t="s">
        <v>5</v>
      </c>
      <c r="F701" s="270" t="s">
        <v>820</v>
      </c>
      <c r="G701" s="271"/>
      <c r="H701" s="271"/>
      <c r="I701" s="271"/>
      <c r="J701" s="151"/>
      <c r="K701" s="153">
        <v>29</v>
      </c>
      <c r="L701" s="151"/>
      <c r="M701" s="151"/>
      <c r="N701" s="151"/>
      <c r="O701" s="151"/>
      <c r="P701" s="151"/>
      <c r="Q701" s="151"/>
      <c r="R701" s="154"/>
      <c r="T701" s="155"/>
      <c r="U701" s="151"/>
      <c r="V701" s="151"/>
      <c r="W701" s="151"/>
      <c r="X701" s="151"/>
      <c r="Y701" s="151"/>
      <c r="Z701" s="151"/>
      <c r="AA701" s="156"/>
      <c r="AT701" s="157" t="s">
        <v>137</v>
      </c>
      <c r="AU701" s="157" t="s">
        <v>95</v>
      </c>
      <c r="AV701" s="10" t="s">
        <v>95</v>
      </c>
      <c r="AW701" s="10" t="s">
        <v>32</v>
      </c>
      <c r="AX701" s="10" t="s">
        <v>74</v>
      </c>
      <c r="AY701" s="157" t="s">
        <v>130</v>
      </c>
    </row>
    <row r="702" spans="2:65" s="10" customFormat="1" ht="31.5" customHeight="1">
      <c r="B702" s="150"/>
      <c r="C702" s="151"/>
      <c r="D702" s="151"/>
      <c r="E702" s="152" t="s">
        <v>5</v>
      </c>
      <c r="F702" s="270" t="s">
        <v>821</v>
      </c>
      <c r="G702" s="271"/>
      <c r="H702" s="271"/>
      <c r="I702" s="271"/>
      <c r="J702" s="151"/>
      <c r="K702" s="153">
        <v>28.2</v>
      </c>
      <c r="L702" s="151"/>
      <c r="M702" s="151"/>
      <c r="N702" s="151"/>
      <c r="O702" s="151"/>
      <c r="P702" s="151"/>
      <c r="Q702" s="151"/>
      <c r="R702" s="154"/>
      <c r="T702" s="155"/>
      <c r="U702" s="151"/>
      <c r="V702" s="151"/>
      <c r="W702" s="151"/>
      <c r="X702" s="151"/>
      <c r="Y702" s="151"/>
      <c r="Z702" s="151"/>
      <c r="AA702" s="156"/>
      <c r="AT702" s="157" t="s">
        <v>137</v>
      </c>
      <c r="AU702" s="157" t="s">
        <v>95</v>
      </c>
      <c r="AV702" s="10" t="s">
        <v>95</v>
      </c>
      <c r="AW702" s="10" t="s">
        <v>32</v>
      </c>
      <c r="AX702" s="10" t="s">
        <v>74</v>
      </c>
      <c r="AY702" s="157" t="s">
        <v>130</v>
      </c>
    </row>
    <row r="703" spans="2:65" s="10" customFormat="1" ht="31.5" customHeight="1">
      <c r="B703" s="150"/>
      <c r="C703" s="151"/>
      <c r="D703" s="151"/>
      <c r="E703" s="152" t="s">
        <v>5</v>
      </c>
      <c r="F703" s="270" t="s">
        <v>822</v>
      </c>
      <c r="G703" s="271"/>
      <c r="H703" s="271"/>
      <c r="I703" s="271"/>
      <c r="J703" s="151"/>
      <c r="K703" s="153">
        <v>31.8</v>
      </c>
      <c r="L703" s="151"/>
      <c r="M703" s="151"/>
      <c r="N703" s="151"/>
      <c r="O703" s="151"/>
      <c r="P703" s="151"/>
      <c r="Q703" s="151"/>
      <c r="R703" s="154"/>
      <c r="T703" s="155"/>
      <c r="U703" s="151"/>
      <c r="V703" s="151"/>
      <c r="W703" s="151"/>
      <c r="X703" s="151"/>
      <c r="Y703" s="151"/>
      <c r="Z703" s="151"/>
      <c r="AA703" s="156"/>
      <c r="AT703" s="157" t="s">
        <v>137</v>
      </c>
      <c r="AU703" s="157" t="s">
        <v>95</v>
      </c>
      <c r="AV703" s="10" t="s">
        <v>95</v>
      </c>
      <c r="AW703" s="10" t="s">
        <v>32</v>
      </c>
      <c r="AX703" s="10" t="s">
        <v>74</v>
      </c>
      <c r="AY703" s="157" t="s">
        <v>130</v>
      </c>
    </row>
    <row r="704" spans="2:65" s="10" customFormat="1" ht="31.5" customHeight="1">
      <c r="B704" s="150"/>
      <c r="C704" s="151"/>
      <c r="D704" s="151"/>
      <c r="E704" s="152" t="s">
        <v>5</v>
      </c>
      <c r="F704" s="270" t="s">
        <v>823</v>
      </c>
      <c r="G704" s="271"/>
      <c r="H704" s="271"/>
      <c r="I704" s="271"/>
      <c r="J704" s="151"/>
      <c r="K704" s="153">
        <v>31.5</v>
      </c>
      <c r="L704" s="151"/>
      <c r="M704" s="151"/>
      <c r="N704" s="151"/>
      <c r="O704" s="151"/>
      <c r="P704" s="151"/>
      <c r="Q704" s="151"/>
      <c r="R704" s="154"/>
      <c r="T704" s="155"/>
      <c r="U704" s="151"/>
      <c r="V704" s="151"/>
      <c r="W704" s="151"/>
      <c r="X704" s="151"/>
      <c r="Y704" s="151"/>
      <c r="Z704" s="151"/>
      <c r="AA704" s="156"/>
      <c r="AT704" s="157" t="s">
        <v>137</v>
      </c>
      <c r="AU704" s="157" t="s">
        <v>95</v>
      </c>
      <c r="AV704" s="10" t="s">
        <v>95</v>
      </c>
      <c r="AW704" s="10" t="s">
        <v>32</v>
      </c>
      <c r="AX704" s="10" t="s">
        <v>74</v>
      </c>
      <c r="AY704" s="157" t="s">
        <v>130</v>
      </c>
    </row>
    <row r="705" spans="2:51" s="10" customFormat="1" ht="22.5" customHeight="1">
      <c r="B705" s="150"/>
      <c r="C705" s="151"/>
      <c r="D705" s="151"/>
      <c r="E705" s="152" t="s">
        <v>5</v>
      </c>
      <c r="F705" s="270" t="s">
        <v>805</v>
      </c>
      <c r="G705" s="271"/>
      <c r="H705" s="271"/>
      <c r="I705" s="271"/>
      <c r="J705" s="151"/>
      <c r="K705" s="153">
        <v>0</v>
      </c>
      <c r="L705" s="151"/>
      <c r="M705" s="151"/>
      <c r="N705" s="151"/>
      <c r="O705" s="151"/>
      <c r="P705" s="151"/>
      <c r="Q705" s="151"/>
      <c r="R705" s="154"/>
      <c r="T705" s="155"/>
      <c r="U705" s="151"/>
      <c r="V705" s="151"/>
      <c r="W705" s="151"/>
      <c r="X705" s="151"/>
      <c r="Y705" s="151"/>
      <c r="Z705" s="151"/>
      <c r="AA705" s="156"/>
      <c r="AT705" s="157" t="s">
        <v>137</v>
      </c>
      <c r="AU705" s="157" t="s">
        <v>95</v>
      </c>
      <c r="AV705" s="10" t="s">
        <v>95</v>
      </c>
      <c r="AW705" s="10" t="s">
        <v>32</v>
      </c>
      <c r="AX705" s="10" t="s">
        <v>74</v>
      </c>
      <c r="AY705" s="157" t="s">
        <v>130</v>
      </c>
    </row>
    <row r="706" spans="2:51" s="10" customFormat="1" ht="22.5" customHeight="1">
      <c r="B706" s="150"/>
      <c r="C706" s="151"/>
      <c r="D706" s="151"/>
      <c r="E706" s="152" t="s">
        <v>5</v>
      </c>
      <c r="F706" s="270" t="s">
        <v>5</v>
      </c>
      <c r="G706" s="271"/>
      <c r="H706" s="271"/>
      <c r="I706" s="271"/>
      <c r="J706" s="151"/>
      <c r="K706" s="153">
        <v>0</v>
      </c>
      <c r="L706" s="151"/>
      <c r="M706" s="151"/>
      <c r="N706" s="151"/>
      <c r="O706" s="151"/>
      <c r="P706" s="151"/>
      <c r="Q706" s="151"/>
      <c r="R706" s="154"/>
      <c r="T706" s="155"/>
      <c r="U706" s="151"/>
      <c r="V706" s="151"/>
      <c r="W706" s="151"/>
      <c r="X706" s="151"/>
      <c r="Y706" s="151"/>
      <c r="Z706" s="151"/>
      <c r="AA706" s="156"/>
      <c r="AT706" s="157" t="s">
        <v>137</v>
      </c>
      <c r="AU706" s="157" t="s">
        <v>95</v>
      </c>
      <c r="AV706" s="10" t="s">
        <v>95</v>
      </c>
      <c r="AW706" s="10" t="s">
        <v>6</v>
      </c>
      <c r="AX706" s="10" t="s">
        <v>74</v>
      </c>
      <c r="AY706" s="157" t="s">
        <v>130</v>
      </c>
    </row>
    <row r="707" spans="2:51" s="10" customFormat="1" ht="22.5" customHeight="1">
      <c r="B707" s="150"/>
      <c r="C707" s="151"/>
      <c r="D707" s="151"/>
      <c r="E707" s="152" t="s">
        <v>5</v>
      </c>
      <c r="F707" s="270" t="s">
        <v>805</v>
      </c>
      <c r="G707" s="271"/>
      <c r="H707" s="271"/>
      <c r="I707" s="271"/>
      <c r="J707" s="151"/>
      <c r="K707" s="153">
        <v>0</v>
      </c>
      <c r="L707" s="151"/>
      <c r="M707" s="151"/>
      <c r="N707" s="151"/>
      <c r="O707" s="151"/>
      <c r="P707" s="151"/>
      <c r="Q707" s="151"/>
      <c r="R707" s="154"/>
      <c r="T707" s="155"/>
      <c r="U707" s="151"/>
      <c r="V707" s="151"/>
      <c r="W707" s="151"/>
      <c r="X707" s="151"/>
      <c r="Y707" s="151"/>
      <c r="Z707" s="151"/>
      <c r="AA707" s="156"/>
      <c r="AT707" s="157" t="s">
        <v>137</v>
      </c>
      <c r="AU707" s="157" t="s">
        <v>95</v>
      </c>
      <c r="AV707" s="10" t="s">
        <v>95</v>
      </c>
      <c r="AW707" s="10" t="s">
        <v>32</v>
      </c>
      <c r="AX707" s="10" t="s">
        <v>74</v>
      </c>
      <c r="AY707" s="157" t="s">
        <v>130</v>
      </c>
    </row>
    <row r="708" spans="2:51" s="10" customFormat="1" ht="31.5" customHeight="1">
      <c r="B708" s="150"/>
      <c r="C708" s="151"/>
      <c r="D708" s="151"/>
      <c r="E708" s="152" t="s">
        <v>5</v>
      </c>
      <c r="F708" s="270" t="s">
        <v>806</v>
      </c>
      <c r="G708" s="271"/>
      <c r="H708" s="271"/>
      <c r="I708" s="271"/>
      <c r="J708" s="151"/>
      <c r="K708" s="153">
        <v>5.3</v>
      </c>
      <c r="L708" s="151"/>
      <c r="M708" s="151"/>
      <c r="N708" s="151"/>
      <c r="O708" s="151"/>
      <c r="P708" s="151"/>
      <c r="Q708" s="151"/>
      <c r="R708" s="154"/>
      <c r="T708" s="155"/>
      <c r="U708" s="151"/>
      <c r="V708" s="151"/>
      <c r="W708" s="151"/>
      <c r="X708" s="151"/>
      <c r="Y708" s="151"/>
      <c r="Z708" s="151"/>
      <c r="AA708" s="156"/>
      <c r="AT708" s="157" t="s">
        <v>137</v>
      </c>
      <c r="AU708" s="157" t="s">
        <v>95</v>
      </c>
      <c r="AV708" s="10" t="s">
        <v>95</v>
      </c>
      <c r="AW708" s="10" t="s">
        <v>32</v>
      </c>
      <c r="AX708" s="10" t="s">
        <v>74</v>
      </c>
      <c r="AY708" s="157" t="s">
        <v>130</v>
      </c>
    </row>
    <row r="709" spans="2:51" s="10" customFormat="1" ht="31.5" customHeight="1">
      <c r="B709" s="150"/>
      <c r="C709" s="151"/>
      <c r="D709" s="151"/>
      <c r="E709" s="152" t="s">
        <v>5</v>
      </c>
      <c r="F709" s="270" t="s">
        <v>807</v>
      </c>
      <c r="G709" s="271"/>
      <c r="H709" s="271"/>
      <c r="I709" s="271"/>
      <c r="J709" s="151"/>
      <c r="K709" s="153">
        <v>8.1999999999999993</v>
      </c>
      <c r="L709" s="151"/>
      <c r="M709" s="151"/>
      <c r="N709" s="151"/>
      <c r="O709" s="151"/>
      <c r="P709" s="151"/>
      <c r="Q709" s="151"/>
      <c r="R709" s="154"/>
      <c r="T709" s="155"/>
      <c r="U709" s="151"/>
      <c r="V709" s="151"/>
      <c r="W709" s="151"/>
      <c r="X709" s="151"/>
      <c r="Y709" s="151"/>
      <c r="Z709" s="151"/>
      <c r="AA709" s="156"/>
      <c r="AT709" s="157" t="s">
        <v>137</v>
      </c>
      <c r="AU709" s="157" t="s">
        <v>95</v>
      </c>
      <c r="AV709" s="10" t="s">
        <v>95</v>
      </c>
      <c r="AW709" s="10" t="s">
        <v>32</v>
      </c>
      <c r="AX709" s="10" t="s">
        <v>74</v>
      </c>
      <c r="AY709" s="157" t="s">
        <v>130</v>
      </c>
    </row>
    <row r="710" spans="2:51" s="10" customFormat="1" ht="31.5" customHeight="1">
      <c r="B710" s="150"/>
      <c r="C710" s="151"/>
      <c r="D710" s="151"/>
      <c r="E710" s="152" t="s">
        <v>5</v>
      </c>
      <c r="F710" s="270" t="s">
        <v>808</v>
      </c>
      <c r="G710" s="271"/>
      <c r="H710" s="271"/>
      <c r="I710" s="271"/>
      <c r="J710" s="151"/>
      <c r="K710" s="153">
        <v>4.5</v>
      </c>
      <c r="L710" s="151"/>
      <c r="M710" s="151"/>
      <c r="N710" s="151"/>
      <c r="O710" s="151"/>
      <c r="P710" s="151"/>
      <c r="Q710" s="151"/>
      <c r="R710" s="154"/>
      <c r="T710" s="155"/>
      <c r="U710" s="151"/>
      <c r="V710" s="151"/>
      <c r="W710" s="151"/>
      <c r="X710" s="151"/>
      <c r="Y710" s="151"/>
      <c r="Z710" s="151"/>
      <c r="AA710" s="156"/>
      <c r="AT710" s="157" t="s">
        <v>137</v>
      </c>
      <c r="AU710" s="157" t="s">
        <v>95</v>
      </c>
      <c r="AV710" s="10" t="s">
        <v>95</v>
      </c>
      <c r="AW710" s="10" t="s">
        <v>32</v>
      </c>
      <c r="AX710" s="10" t="s">
        <v>74</v>
      </c>
      <c r="AY710" s="157" t="s">
        <v>130</v>
      </c>
    </row>
    <row r="711" spans="2:51" s="10" customFormat="1" ht="22.5" customHeight="1">
      <c r="B711" s="150"/>
      <c r="C711" s="151"/>
      <c r="D711" s="151"/>
      <c r="E711" s="152" t="s">
        <v>5</v>
      </c>
      <c r="F711" s="270" t="s">
        <v>805</v>
      </c>
      <c r="G711" s="271"/>
      <c r="H711" s="271"/>
      <c r="I711" s="271"/>
      <c r="J711" s="151"/>
      <c r="K711" s="153">
        <v>0</v>
      </c>
      <c r="L711" s="151"/>
      <c r="M711" s="151"/>
      <c r="N711" s="151"/>
      <c r="O711" s="151"/>
      <c r="P711" s="151"/>
      <c r="Q711" s="151"/>
      <c r="R711" s="154"/>
      <c r="T711" s="155"/>
      <c r="U711" s="151"/>
      <c r="V711" s="151"/>
      <c r="W711" s="151"/>
      <c r="X711" s="151"/>
      <c r="Y711" s="151"/>
      <c r="Z711" s="151"/>
      <c r="AA711" s="156"/>
      <c r="AT711" s="157" t="s">
        <v>137</v>
      </c>
      <c r="AU711" s="157" t="s">
        <v>95</v>
      </c>
      <c r="AV711" s="10" t="s">
        <v>95</v>
      </c>
      <c r="AW711" s="10" t="s">
        <v>32</v>
      </c>
      <c r="AX711" s="10" t="s">
        <v>74</v>
      </c>
      <c r="AY711" s="157" t="s">
        <v>130</v>
      </c>
    </row>
    <row r="712" spans="2:51" s="10" customFormat="1" ht="22.5" customHeight="1">
      <c r="B712" s="150"/>
      <c r="C712" s="151"/>
      <c r="D712" s="151"/>
      <c r="E712" s="152" t="s">
        <v>5</v>
      </c>
      <c r="F712" s="270" t="s">
        <v>5</v>
      </c>
      <c r="G712" s="271"/>
      <c r="H712" s="271"/>
      <c r="I712" s="271"/>
      <c r="J712" s="151"/>
      <c r="K712" s="153">
        <v>0</v>
      </c>
      <c r="L712" s="151"/>
      <c r="M712" s="151"/>
      <c r="N712" s="151"/>
      <c r="O712" s="151"/>
      <c r="P712" s="151"/>
      <c r="Q712" s="151"/>
      <c r="R712" s="154"/>
      <c r="T712" s="155"/>
      <c r="U712" s="151"/>
      <c r="V712" s="151"/>
      <c r="W712" s="151"/>
      <c r="X712" s="151"/>
      <c r="Y712" s="151"/>
      <c r="Z712" s="151"/>
      <c r="AA712" s="156"/>
      <c r="AT712" s="157" t="s">
        <v>137</v>
      </c>
      <c r="AU712" s="157" t="s">
        <v>95</v>
      </c>
      <c r="AV712" s="10" t="s">
        <v>95</v>
      </c>
      <c r="AW712" s="10" t="s">
        <v>6</v>
      </c>
      <c r="AX712" s="10" t="s">
        <v>74</v>
      </c>
      <c r="AY712" s="157" t="s">
        <v>130</v>
      </c>
    </row>
    <row r="713" spans="2:51" s="10" customFormat="1" ht="22.5" customHeight="1">
      <c r="B713" s="150"/>
      <c r="C713" s="151"/>
      <c r="D713" s="151"/>
      <c r="E713" s="152" t="s">
        <v>5</v>
      </c>
      <c r="F713" s="270" t="s">
        <v>829</v>
      </c>
      <c r="G713" s="271"/>
      <c r="H713" s="271"/>
      <c r="I713" s="271"/>
      <c r="J713" s="151"/>
      <c r="K713" s="153">
        <v>0.8</v>
      </c>
      <c r="L713" s="151"/>
      <c r="M713" s="151"/>
      <c r="N713" s="151"/>
      <c r="O713" s="151"/>
      <c r="P713" s="151"/>
      <c r="Q713" s="151"/>
      <c r="R713" s="154"/>
      <c r="T713" s="155"/>
      <c r="U713" s="151"/>
      <c r="V713" s="151"/>
      <c r="W713" s="151"/>
      <c r="X713" s="151"/>
      <c r="Y713" s="151"/>
      <c r="Z713" s="151"/>
      <c r="AA713" s="156"/>
      <c r="AT713" s="157" t="s">
        <v>137</v>
      </c>
      <c r="AU713" s="157" t="s">
        <v>95</v>
      </c>
      <c r="AV713" s="10" t="s">
        <v>95</v>
      </c>
      <c r="AW713" s="10" t="s">
        <v>32</v>
      </c>
      <c r="AX713" s="10" t="s">
        <v>74</v>
      </c>
      <c r="AY713" s="157" t="s">
        <v>130</v>
      </c>
    </row>
    <row r="714" spans="2:51" s="10" customFormat="1" ht="31.5" customHeight="1">
      <c r="B714" s="150"/>
      <c r="C714" s="151"/>
      <c r="D714" s="151"/>
      <c r="E714" s="152" t="s">
        <v>5</v>
      </c>
      <c r="F714" s="270" t="s">
        <v>830</v>
      </c>
      <c r="G714" s="271"/>
      <c r="H714" s="271"/>
      <c r="I714" s="271"/>
      <c r="J714" s="151"/>
      <c r="K714" s="153">
        <v>6</v>
      </c>
      <c r="L714" s="151"/>
      <c r="M714" s="151"/>
      <c r="N714" s="151"/>
      <c r="O714" s="151"/>
      <c r="P714" s="151"/>
      <c r="Q714" s="151"/>
      <c r="R714" s="154"/>
      <c r="T714" s="155"/>
      <c r="U714" s="151"/>
      <c r="V714" s="151"/>
      <c r="W714" s="151"/>
      <c r="X714" s="151"/>
      <c r="Y714" s="151"/>
      <c r="Z714" s="151"/>
      <c r="AA714" s="156"/>
      <c r="AT714" s="157" t="s">
        <v>137</v>
      </c>
      <c r="AU714" s="157" t="s">
        <v>95</v>
      </c>
      <c r="AV714" s="10" t="s">
        <v>95</v>
      </c>
      <c r="AW714" s="10" t="s">
        <v>32</v>
      </c>
      <c r="AX714" s="10" t="s">
        <v>74</v>
      </c>
      <c r="AY714" s="157" t="s">
        <v>130</v>
      </c>
    </row>
    <row r="715" spans="2:51" s="10" customFormat="1" ht="22.5" customHeight="1">
      <c r="B715" s="150"/>
      <c r="C715" s="151"/>
      <c r="D715" s="151"/>
      <c r="E715" s="152" t="s">
        <v>5</v>
      </c>
      <c r="F715" s="270" t="s">
        <v>831</v>
      </c>
      <c r="G715" s="271"/>
      <c r="H715" s="271"/>
      <c r="I715" s="271"/>
      <c r="J715" s="151"/>
      <c r="K715" s="153">
        <v>3.2</v>
      </c>
      <c r="L715" s="151"/>
      <c r="M715" s="151"/>
      <c r="N715" s="151"/>
      <c r="O715" s="151"/>
      <c r="P715" s="151"/>
      <c r="Q715" s="151"/>
      <c r="R715" s="154"/>
      <c r="T715" s="155"/>
      <c r="U715" s="151"/>
      <c r="V715" s="151"/>
      <c r="W715" s="151"/>
      <c r="X715" s="151"/>
      <c r="Y715" s="151"/>
      <c r="Z715" s="151"/>
      <c r="AA715" s="156"/>
      <c r="AT715" s="157" t="s">
        <v>137</v>
      </c>
      <c r="AU715" s="157" t="s">
        <v>95</v>
      </c>
      <c r="AV715" s="10" t="s">
        <v>95</v>
      </c>
      <c r="AW715" s="10" t="s">
        <v>32</v>
      </c>
      <c r="AX715" s="10" t="s">
        <v>74</v>
      </c>
      <c r="AY715" s="157" t="s">
        <v>130</v>
      </c>
    </row>
    <row r="716" spans="2:51" s="10" customFormat="1" ht="22.5" customHeight="1">
      <c r="B716" s="150"/>
      <c r="C716" s="151"/>
      <c r="D716" s="151"/>
      <c r="E716" s="152" t="s">
        <v>5</v>
      </c>
      <c r="F716" s="270" t="s">
        <v>801</v>
      </c>
      <c r="G716" s="271"/>
      <c r="H716" s="271"/>
      <c r="I716" s="271"/>
      <c r="J716" s="151"/>
      <c r="K716" s="153">
        <v>0</v>
      </c>
      <c r="L716" s="151"/>
      <c r="M716" s="151"/>
      <c r="N716" s="151"/>
      <c r="O716" s="151"/>
      <c r="P716" s="151"/>
      <c r="Q716" s="151"/>
      <c r="R716" s="154"/>
      <c r="T716" s="155"/>
      <c r="U716" s="151"/>
      <c r="V716" s="151"/>
      <c r="W716" s="151"/>
      <c r="X716" s="151"/>
      <c r="Y716" s="151"/>
      <c r="Z716" s="151"/>
      <c r="AA716" s="156"/>
      <c r="AT716" s="157" t="s">
        <v>137</v>
      </c>
      <c r="AU716" s="157" t="s">
        <v>95</v>
      </c>
      <c r="AV716" s="10" t="s">
        <v>95</v>
      </c>
      <c r="AW716" s="10" t="s">
        <v>32</v>
      </c>
      <c r="AX716" s="10" t="s">
        <v>74</v>
      </c>
      <c r="AY716" s="157" t="s">
        <v>130</v>
      </c>
    </row>
    <row r="717" spans="2:51" s="10" customFormat="1" ht="22.5" customHeight="1">
      <c r="B717" s="150"/>
      <c r="C717" s="151"/>
      <c r="D717" s="151"/>
      <c r="E717" s="152" t="s">
        <v>5</v>
      </c>
      <c r="F717" s="270" t="s">
        <v>801</v>
      </c>
      <c r="G717" s="271"/>
      <c r="H717" s="271"/>
      <c r="I717" s="271"/>
      <c r="J717" s="151"/>
      <c r="K717" s="153">
        <v>0</v>
      </c>
      <c r="L717" s="151"/>
      <c r="M717" s="151"/>
      <c r="N717" s="151"/>
      <c r="O717" s="151"/>
      <c r="P717" s="151"/>
      <c r="Q717" s="151"/>
      <c r="R717" s="154"/>
      <c r="T717" s="155"/>
      <c r="U717" s="151"/>
      <c r="V717" s="151"/>
      <c r="W717" s="151"/>
      <c r="X717" s="151"/>
      <c r="Y717" s="151"/>
      <c r="Z717" s="151"/>
      <c r="AA717" s="156"/>
      <c r="AT717" s="157" t="s">
        <v>137</v>
      </c>
      <c r="AU717" s="157" t="s">
        <v>95</v>
      </c>
      <c r="AV717" s="10" t="s">
        <v>95</v>
      </c>
      <c r="AW717" s="10" t="s">
        <v>32</v>
      </c>
      <c r="AX717" s="10" t="s">
        <v>74</v>
      </c>
      <c r="AY717" s="157" t="s">
        <v>130</v>
      </c>
    </row>
    <row r="718" spans="2:51" s="10" customFormat="1" ht="22.5" customHeight="1">
      <c r="B718" s="150"/>
      <c r="C718" s="151"/>
      <c r="D718" s="151"/>
      <c r="E718" s="152" t="s">
        <v>5</v>
      </c>
      <c r="F718" s="270" t="s">
        <v>5</v>
      </c>
      <c r="G718" s="271"/>
      <c r="H718" s="271"/>
      <c r="I718" s="271"/>
      <c r="J718" s="151"/>
      <c r="K718" s="153">
        <v>0</v>
      </c>
      <c r="L718" s="151"/>
      <c r="M718" s="151"/>
      <c r="N718" s="151"/>
      <c r="O718" s="151"/>
      <c r="P718" s="151"/>
      <c r="Q718" s="151"/>
      <c r="R718" s="154"/>
      <c r="T718" s="155"/>
      <c r="U718" s="151"/>
      <c r="V718" s="151"/>
      <c r="W718" s="151"/>
      <c r="X718" s="151"/>
      <c r="Y718" s="151"/>
      <c r="Z718" s="151"/>
      <c r="AA718" s="156"/>
      <c r="AT718" s="157" t="s">
        <v>137</v>
      </c>
      <c r="AU718" s="157" t="s">
        <v>95</v>
      </c>
      <c r="AV718" s="10" t="s">
        <v>95</v>
      </c>
      <c r="AW718" s="10" t="s">
        <v>6</v>
      </c>
      <c r="AX718" s="10" t="s">
        <v>74</v>
      </c>
      <c r="AY718" s="157" t="s">
        <v>130</v>
      </c>
    </row>
    <row r="719" spans="2:51" s="10" customFormat="1" ht="31.5" customHeight="1">
      <c r="B719" s="150"/>
      <c r="C719" s="151"/>
      <c r="D719" s="151"/>
      <c r="E719" s="152" t="s">
        <v>5</v>
      </c>
      <c r="F719" s="270" t="s">
        <v>811</v>
      </c>
      <c r="G719" s="271"/>
      <c r="H719" s="271"/>
      <c r="I719" s="271"/>
      <c r="J719" s="151"/>
      <c r="K719" s="153">
        <v>4.4000000000000004</v>
      </c>
      <c r="L719" s="151"/>
      <c r="M719" s="151"/>
      <c r="N719" s="151"/>
      <c r="O719" s="151"/>
      <c r="P719" s="151"/>
      <c r="Q719" s="151"/>
      <c r="R719" s="154"/>
      <c r="T719" s="155"/>
      <c r="U719" s="151"/>
      <c r="V719" s="151"/>
      <c r="W719" s="151"/>
      <c r="X719" s="151"/>
      <c r="Y719" s="151"/>
      <c r="Z719" s="151"/>
      <c r="AA719" s="156"/>
      <c r="AT719" s="157" t="s">
        <v>137</v>
      </c>
      <c r="AU719" s="157" t="s">
        <v>95</v>
      </c>
      <c r="AV719" s="10" t="s">
        <v>95</v>
      </c>
      <c r="AW719" s="10" t="s">
        <v>32</v>
      </c>
      <c r="AX719" s="10" t="s">
        <v>74</v>
      </c>
      <c r="AY719" s="157" t="s">
        <v>130</v>
      </c>
    </row>
    <row r="720" spans="2:51" s="10" customFormat="1" ht="31.5" customHeight="1">
      <c r="B720" s="150"/>
      <c r="C720" s="151"/>
      <c r="D720" s="151"/>
      <c r="E720" s="152" t="s">
        <v>5</v>
      </c>
      <c r="F720" s="270" t="s">
        <v>812</v>
      </c>
      <c r="G720" s="271"/>
      <c r="H720" s="271"/>
      <c r="I720" s="271"/>
      <c r="J720" s="151"/>
      <c r="K720" s="153">
        <v>12.9</v>
      </c>
      <c r="L720" s="151"/>
      <c r="M720" s="151"/>
      <c r="N720" s="151"/>
      <c r="O720" s="151"/>
      <c r="P720" s="151"/>
      <c r="Q720" s="151"/>
      <c r="R720" s="154"/>
      <c r="T720" s="155"/>
      <c r="U720" s="151"/>
      <c r="V720" s="151"/>
      <c r="W720" s="151"/>
      <c r="X720" s="151"/>
      <c r="Y720" s="151"/>
      <c r="Z720" s="151"/>
      <c r="AA720" s="156"/>
      <c r="AT720" s="157" t="s">
        <v>137</v>
      </c>
      <c r="AU720" s="157" t="s">
        <v>95</v>
      </c>
      <c r="AV720" s="10" t="s">
        <v>95</v>
      </c>
      <c r="AW720" s="10" t="s">
        <v>32</v>
      </c>
      <c r="AX720" s="10" t="s">
        <v>74</v>
      </c>
      <c r="AY720" s="157" t="s">
        <v>130</v>
      </c>
    </row>
    <row r="721" spans="2:51" s="10" customFormat="1" ht="22.5" customHeight="1">
      <c r="B721" s="150"/>
      <c r="C721" s="151"/>
      <c r="D721" s="151"/>
      <c r="E721" s="152" t="s">
        <v>5</v>
      </c>
      <c r="F721" s="270" t="s">
        <v>813</v>
      </c>
      <c r="G721" s="271"/>
      <c r="H721" s="271"/>
      <c r="I721" s="271"/>
      <c r="J721" s="151"/>
      <c r="K721" s="153">
        <v>4.5</v>
      </c>
      <c r="L721" s="151"/>
      <c r="M721" s="151"/>
      <c r="N721" s="151"/>
      <c r="O721" s="151"/>
      <c r="P721" s="151"/>
      <c r="Q721" s="151"/>
      <c r="R721" s="154"/>
      <c r="T721" s="155"/>
      <c r="U721" s="151"/>
      <c r="V721" s="151"/>
      <c r="W721" s="151"/>
      <c r="X721" s="151"/>
      <c r="Y721" s="151"/>
      <c r="Z721" s="151"/>
      <c r="AA721" s="156"/>
      <c r="AT721" s="157" t="s">
        <v>137</v>
      </c>
      <c r="AU721" s="157" t="s">
        <v>95</v>
      </c>
      <c r="AV721" s="10" t="s">
        <v>95</v>
      </c>
      <c r="AW721" s="10" t="s">
        <v>32</v>
      </c>
      <c r="AX721" s="10" t="s">
        <v>74</v>
      </c>
      <c r="AY721" s="157" t="s">
        <v>130</v>
      </c>
    </row>
    <row r="722" spans="2:51" s="10" customFormat="1" ht="22.5" customHeight="1">
      <c r="B722" s="150"/>
      <c r="C722" s="151"/>
      <c r="D722" s="151"/>
      <c r="E722" s="152" t="s">
        <v>5</v>
      </c>
      <c r="F722" s="270" t="s">
        <v>814</v>
      </c>
      <c r="G722" s="271"/>
      <c r="H722" s="271"/>
      <c r="I722" s="271"/>
      <c r="J722" s="151"/>
      <c r="K722" s="153">
        <v>0.3</v>
      </c>
      <c r="L722" s="151"/>
      <c r="M722" s="151"/>
      <c r="N722" s="151"/>
      <c r="O722" s="151"/>
      <c r="P722" s="151"/>
      <c r="Q722" s="151"/>
      <c r="R722" s="154"/>
      <c r="T722" s="155"/>
      <c r="U722" s="151"/>
      <c r="V722" s="151"/>
      <c r="W722" s="151"/>
      <c r="X722" s="151"/>
      <c r="Y722" s="151"/>
      <c r="Z722" s="151"/>
      <c r="AA722" s="156"/>
      <c r="AT722" s="157" t="s">
        <v>137</v>
      </c>
      <c r="AU722" s="157" t="s">
        <v>95</v>
      </c>
      <c r="AV722" s="10" t="s">
        <v>95</v>
      </c>
      <c r="AW722" s="10" t="s">
        <v>32</v>
      </c>
      <c r="AX722" s="10" t="s">
        <v>74</v>
      </c>
      <c r="AY722" s="157" t="s">
        <v>130</v>
      </c>
    </row>
    <row r="723" spans="2:51" s="10" customFormat="1" ht="22.5" customHeight="1">
      <c r="B723" s="150"/>
      <c r="C723" s="151"/>
      <c r="D723" s="151"/>
      <c r="E723" s="152" t="s">
        <v>5</v>
      </c>
      <c r="F723" s="270" t="s">
        <v>801</v>
      </c>
      <c r="G723" s="271"/>
      <c r="H723" s="271"/>
      <c r="I723" s="271"/>
      <c r="J723" s="151"/>
      <c r="K723" s="153">
        <v>0</v>
      </c>
      <c r="L723" s="151"/>
      <c r="M723" s="151"/>
      <c r="N723" s="151"/>
      <c r="O723" s="151"/>
      <c r="P723" s="151"/>
      <c r="Q723" s="151"/>
      <c r="R723" s="154"/>
      <c r="T723" s="155"/>
      <c r="U723" s="151"/>
      <c r="V723" s="151"/>
      <c r="W723" s="151"/>
      <c r="X723" s="151"/>
      <c r="Y723" s="151"/>
      <c r="Z723" s="151"/>
      <c r="AA723" s="156"/>
      <c r="AT723" s="157" t="s">
        <v>137</v>
      </c>
      <c r="AU723" s="157" t="s">
        <v>95</v>
      </c>
      <c r="AV723" s="10" t="s">
        <v>95</v>
      </c>
      <c r="AW723" s="10" t="s">
        <v>32</v>
      </c>
      <c r="AX723" s="10" t="s">
        <v>74</v>
      </c>
      <c r="AY723" s="157" t="s">
        <v>130</v>
      </c>
    </row>
    <row r="724" spans="2:51" s="10" customFormat="1" ht="22.5" customHeight="1">
      <c r="B724" s="150"/>
      <c r="C724" s="151"/>
      <c r="D724" s="151"/>
      <c r="E724" s="152" t="s">
        <v>5</v>
      </c>
      <c r="F724" s="270" t="s">
        <v>5</v>
      </c>
      <c r="G724" s="271"/>
      <c r="H724" s="271"/>
      <c r="I724" s="271"/>
      <c r="J724" s="151"/>
      <c r="K724" s="153">
        <v>0</v>
      </c>
      <c r="L724" s="151"/>
      <c r="M724" s="151"/>
      <c r="N724" s="151"/>
      <c r="O724" s="151"/>
      <c r="P724" s="151"/>
      <c r="Q724" s="151"/>
      <c r="R724" s="154"/>
      <c r="T724" s="155"/>
      <c r="U724" s="151"/>
      <c r="V724" s="151"/>
      <c r="W724" s="151"/>
      <c r="X724" s="151"/>
      <c r="Y724" s="151"/>
      <c r="Z724" s="151"/>
      <c r="AA724" s="156"/>
      <c r="AT724" s="157" t="s">
        <v>137</v>
      </c>
      <c r="AU724" s="157" t="s">
        <v>95</v>
      </c>
      <c r="AV724" s="10" t="s">
        <v>95</v>
      </c>
      <c r="AW724" s="10" t="s">
        <v>6</v>
      </c>
      <c r="AX724" s="10" t="s">
        <v>74</v>
      </c>
      <c r="AY724" s="157" t="s">
        <v>130</v>
      </c>
    </row>
    <row r="725" spans="2:51" s="10" customFormat="1" ht="22.5" customHeight="1">
      <c r="B725" s="150"/>
      <c r="C725" s="151"/>
      <c r="D725" s="151"/>
      <c r="E725" s="152" t="s">
        <v>5</v>
      </c>
      <c r="F725" s="270" t="s">
        <v>801</v>
      </c>
      <c r="G725" s="271"/>
      <c r="H725" s="271"/>
      <c r="I725" s="271"/>
      <c r="J725" s="151"/>
      <c r="K725" s="153">
        <v>0</v>
      </c>
      <c r="L725" s="151"/>
      <c r="M725" s="151"/>
      <c r="N725" s="151"/>
      <c r="O725" s="151"/>
      <c r="P725" s="151"/>
      <c r="Q725" s="151"/>
      <c r="R725" s="154"/>
      <c r="T725" s="155"/>
      <c r="U725" s="151"/>
      <c r="V725" s="151"/>
      <c r="W725" s="151"/>
      <c r="X725" s="151"/>
      <c r="Y725" s="151"/>
      <c r="Z725" s="151"/>
      <c r="AA725" s="156"/>
      <c r="AT725" s="157" t="s">
        <v>137</v>
      </c>
      <c r="AU725" s="157" t="s">
        <v>95</v>
      </c>
      <c r="AV725" s="10" t="s">
        <v>95</v>
      </c>
      <c r="AW725" s="10" t="s">
        <v>32</v>
      </c>
      <c r="AX725" s="10" t="s">
        <v>74</v>
      </c>
      <c r="AY725" s="157" t="s">
        <v>130</v>
      </c>
    </row>
    <row r="726" spans="2:51" s="10" customFormat="1" ht="22.5" customHeight="1">
      <c r="B726" s="150"/>
      <c r="C726" s="151"/>
      <c r="D726" s="151"/>
      <c r="E726" s="152" t="s">
        <v>5</v>
      </c>
      <c r="F726" s="270" t="s">
        <v>802</v>
      </c>
      <c r="G726" s="271"/>
      <c r="H726" s="271"/>
      <c r="I726" s="271"/>
      <c r="J726" s="151"/>
      <c r="K726" s="153">
        <v>0.3</v>
      </c>
      <c r="L726" s="151"/>
      <c r="M726" s="151"/>
      <c r="N726" s="151"/>
      <c r="O726" s="151"/>
      <c r="P726" s="151"/>
      <c r="Q726" s="151"/>
      <c r="R726" s="154"/>
      <c r="T726" s="155"/>
      <c r="U726" s="151"/>
      <c r="V726" s="151"/>
      <c r="W726" s="151"/>
      <c r="X726" s="151"/>
      <c r="Y726" s="151"/>
      <c r="Z726" s="151"/>
      <c r="AA726" s="156"/>
      <c r="AT726" s="157" t="s">
        <v>137</v>
      </c>
      <c r="AU726" s="157" t="s">
        <v>95</v>
      </c>
      <c r="AV726" s="10" t="s">
        <v>95</v>
      </c>
      <c r="AW726" s="10" t="s">
        <v>32</v>
      </c>
      <c r="AX726" s="10" t="s">
        <v>74</v>
      </c>
      <c r="AY726" s="157" t="s">
        <v>130</v>
      </c>
    </row>
    <row r="727" spans="2:51" s="10" customFormat="1" ht="22.5" customHeight="1">
      <c r="B727" s="150"/>
      <c r="C727" s="151"/>
      <c r="D727" s="151"/>
      <c r="E727" s="152" t="s">
        <v>5</v>
      </c>
      <c r="F727" s="270" t="s">
        <v>801</v>
      </c>
      <c r="G727" s="271"/>
      <c r="H727" s="271"/>
      <c r="I727" s="271"/>
      <c r="J727" s="151"/>
      <c r="K727" s="153">
        <v>0</v>
      </c>
      <c r="L727" s="151"/>
      <c r="M727" s="151"/>
      <c r="N727" s="151"/>
      <c r="O727" s="151"/>
      <c r="P727" s="151"/>
      <c r="Q727" s="151"/>
      <c r="R727" s="154"/>
      <c r="T727" s="155"/>
      <c r="U727" s="151"/>
      <c r="V727" s="151"/>
      <c r="W727" s="151"/>
      <c r="X727" s="151"/>
      <c r="Y727" s="151"/>
      <c r="Z727" s="151"/>
      <c r="AA727" s="156"/>
      <c r="AT727" s="157" t="s">
        <v>137</v>
      </c>
      <c r="AU727" s="157" t="s">
        <v>95</v>
      </c>
      <c r="AV727" s="10" t="s">
        <v>95</v>
      </c>
      <c r="AW727" s="10" t="s">
        <v>32</v>
      </c>
      <c r="AX727" s="10" t="s">
        <v>74</v>
      </c>
      <c r="AY727" s="157" t="s">
        <v>130</v>
      </c>
    </row>
    <row r="728" spans="2:51" s="10" customFormat="1" ht="22.5" customHeight="1">
      <c r="B728" s="150"/>
      <c r="C728" s="151"/>
      <c r="D728" s="151"/>
      <c r="E728" s="152" t="s">
        <v>5</v>
      </c>
      <c r="F728" s="270" t="s">
        <v>802</v>
      </c>
      <c r="G728" s="271"/>
      <c r="H728" s="271"/>
      <c r="I728" s="271"/>
      <c r="J728" s="151"/>
      <c r="K728" s="153">
        <v>0.3</v>
      </c>
      <c r="L728" s="151"/>
      <c r="M728" s="151"/>
      <c r="N728" s="151"/>
      <c r="O728" s="151"/>
      <c r="P728" s="151"/>
      <c r="Q728" s="151"/>
      <c r="R728" s="154"/>
      <c r="T728" s="155"/>
      <c r="U728" s="151"/>
      <c r="V728" s="151"/>
      <c r="W728" s="151"/>
      <c r="X728" s="151"/>
      <c r="Y728" s="151"/>
      <c r="Z728" s="151"/>
      <c r="AA728" s="156"/>
      <c r="AT728" s="157" t="s">
        <v>137</v>
      </c>
      <c r="AU728" s="157" t="s">
        <v>95</v>
      </c>
      <c r="AV728" s="10" t="s">
        <v>95</v>
      </c>
      <c r="AW728" s="10" t="s">
        <v>32</v>
      </c>
      <c r="AX728" s="10" t="s">
        <v>74</v>
      </c>
      <c r="AY728" s="157" t="s">
        <v>130</v>
      </c>
    </row>
    <row r="729" spans="2:51" s="10" customFormat="1" ht="22.5" customHeight="1">
      <c r="B729" s="150"/>
      <c r="C729" s="151"/>
      <c r="D729" s="151"/>
      <c r="E729" s="152" t="s">
        <v>5</v>
      </c>
      <c r="F729" s="270" t="s">
        <v>801</v>
      </c>
      <c r="G729" s="271"/>
      <c r="H729" s="271"/>
      <c r="I729" s="271"/>
      <c r="J729" s="151"/>
      <c r="K729" s="153">
        <v>0</v>
      </c>
      <c r="L729" s="151"/>
      <c r="M729" s="151"/>
      <c r="N729" s="151"/>
      <c r="O729" s="151"/>
      <c r="P729" s="151"/>
      <c r="Q729" s="151"/>
      <c r="R729" s="154"/>
      <c r="T729" s="155"/>
      <c r="U729" s="151"/>
      <c r="V729" s="151"/>
      <c r="W729" s="151"/>
      <c r="X729" s="151"/>
      <c r="Y729" s="151"/>
      <c r="Z729" s="151"/>
      <c r="AA729" s="156"/>
      <c r="AT729" s="157" t="s">
        <v>137</v>
      </c>
      <c r="AU729" s="157" t="s">
        <v>95</v>
      </c>
      <c r="AV729" s="10" t="s">
        <v>95</v>
      </c>
      <c r="AW729" s="10" t="s">
        <v>32</v>
      </c>
      <c r="AX729" s="10" t="s">
        <v>74</v>
      </c>
      <c r="AY729" s="157" t="s">
        <v>130</v>
      </c>
    </row>
    <row r="730" spans="2:51" s="10" customFormat="1" ht="22.5" customHeight="1">
      <c r="B730" s="150"/>
      <c r="C730" s="151"/>
      <c r="D730" s="151"/>
      <c r="E730" s="152" t="s">
        <v>5</v>
      </c>
      <c r="F730" s="270" t="s">
        <v>5</v>
      </c>
      <c r="G730" s="271"/>
      <c r="H730" s="271"/>
      <c r="I730" s="271"/>
      <c r="J730" s="151"/>
      <c r="K730" s="153">
        <v>0</v>
      </c>
      <c r="L730" s="151"/>
      <c r="M730" s="151"/>
      <c r="N730" s="151"/>
      <c r="O730" s="151"/>
      <c r="P730" s="151"/>
      <c r="Q730" s="151"/>
      <c r="R730" s="154"/>
      <c r="T730" s="155"/>
      <c r="U730" s="151"/>
      <c r="V730" s="151"/>
      <c r="W730" s="151"/>
      <c r="X730" s="151"/>
      <c r="Y730" s="151"/>
      <c r="Z730" s="151"/>
      <c r="AA730" s="156"/>
      <c r="AT730" s="157" t="s">
        <v>137</v>
      </c>
      <c r="AU730" s="157" t="s">
        <v>95</v>
      </c>
      <c r="AV730" s="10" t="s">
        <v>95</v>
      </c>
      <c r="AW730" s="10" t="s">
        <v>6</v>
      </c>
      <c r="AX730" s="10" t="s">
        <v>74</v>
      </c>
      <c r="AY730" s="157" t="s">
        <v>130</v>
      </c>
    </row>
    <row r="731" spans="2:51" s="10" customFormat="1" ht="22.5" customHeight="1">
      <c r="B731" s="150"/>
      <c r="C731" s="151"/>
      <c r="D731" s="151"/>
      <c r="E731" s="152" t="s">
        <v>5</v>
      </c>
      <c r="F731" s="270" t="s">
        <v>788</v>
      </c>
      <c r="G731" s="271"/>
      <c r="H731" s="271"/>
      <c r="I731" s="271"/>
      <c r="J731" s="151"/>
      <c r="K731" s="153">
        <v>0.6</v>
      </c>
      <c r="L731" s="151"/>
      <c r="M731" s="151"/>
      <c r="N731" s="151"/>
      <c r="O731" s="151"/>
      <c r="P731" s="151"/>
      <c r="Q731" s="151"/>
      <c r="R731" s="154"/>
      <c r="T731" s="155"/>
      <c r="U731" s="151"/>
      <c r="V731" s="151"/>
      <c r="W731" s="151"/>
      <c r="X731" s="151"/>
      <c r="Y731" s="151"/>
      <c r="Z731" s="151"/>
      <c r="AA731" s="156"/>
      <c r="AT731" s="157" t="s">
        <v>137</v>
      </c>
      <c r="AU731" s="157" t="s">
        <v>95</v>
      </c>
      <c r="AV731" s="10" t="s">
        <v>95</v>
      </c>
      <c r="AW731" s="10" t="s">
        <v>32</v>
      </c>
      <c r="AX731" s="10" t="s">
        <v>74</v>
      </c>
      <c r="AY731" s="157" t="s">
        <v>130</v>
      </c>
    </row>
    <row r="732" spans="2:51" s="10" customFormat="1" ht="31.5" customHeight="1">
      <c r="B732" s="150"/>
      <c r="C732" s="151"/>
      <c r="D732" s="151"/>
      <c r="E732" s="152" t="s">
        <v>5</v>
      </c>
      <c r="F732" s="270" t="s">
        <v>789</v>
      </c>
      <c r="G732" s="271"/>
      <c r="H732" s="271"/>
      <c r="I732" s="271"/>
      <c r="J732" s="151"/>
      <c r="K732" s="153">
        <v>1.5</v>
      </c>
      <c r="L732" s="151"/>
      <c r="M732" s="151"/>
      <c r="N732" s="151"/>
      <c r="O732" s="151"/>
      <c r="P732" s="151"/>
      <c r="Q732" s="151"/>
      <c r="R732" s="154"/>
      <c r="T732" s="155"/>
      <c r="U732" s="151"/>
      <c r="V732" s="151"/>
      <c r="W732" s="151"/>
      <c r="X732" s="151"/>
      <c r="Y732" s="151"/>
      <c r="Z732" s="151"/>
      <c r="AA732" s="156"/>
      <c r="AT732" s="157" t="s">
        <v>137</v>
      </c>
      <c r="AU732" s="157" t="s">
        <v>95</v>
      </c>
      <c r="AV732" s="10" t="s">
        <v>95</v>
      </c>
      <c r="AW732" s="10" t="s">
        <v>32</v>
      </c>
      <c r="AX732" s="10" t="s">
        <v>74</v>
      </c>
      <c r="AY732" s="157" t="s">
        <v>130</v>
      </c>
    </row>
    <row r="733" spans="2:51" s="10" customFormat="1" ht="31.5" customHeight="1">
      <c r="B733" s="150"/>
      <c r="C733" s="151"/>
      <c r="D733" s="151"/>
      <c r="E733" s="152" t="s">
        <v>5</v>
      </c>
      <c r="F733" s="270" t="s">
        <v>790</v>
      </c>
      <c r="G733" s="271"/>
      <c r="H733" s="271"/>
      <c r="I733" s="271"/>
      <c r="J733" s="151"/>
      <c r="K733" s="153">
        <v>10.199999999999999</v>
      </c>
      <c r="L733" s="151"/>
      <c r="M733" s="151"/>
      <c r="N733" s="151"/>
      <c r="O733" s="151"/>
      <c r="P733" s="151"/>
      <c r="Q733" s="151"/>
      <c r="R733" s="154"/>
      <c r="T733" s="155"/>
      <c r="U733" s="151"/>
      <c r="V733" s="151"/>
      <c r="W733" s="151"/>
      <c r="X733" s="151"/>
      <c r="Y733" s="151"/>
      <c r="Z733" s="151"/>
      <c r="AA733" s="156"/>
      <c r="AT733" s="157" t="s">
        <v>137</v>
      </c>
      <c r="AU733" s="157" t="s">
        <v>95</v>
      </c>
      <c r="AV733" s="10" t="s">
        <v>95</v>
      </c>
      <c r="AW733" s="10" t="s">
        <v>32</v>
      </c>
      <c r="AX733" s="10" t="s">
        <v>74</v>
      </c>
      <c r="AY733" s="157" t="s">
        <v>130</v>
      </c>
    </row>
    <row r="734" spans="2:51" s="10" customFormat="1" ht="22.5" customHeight="1">
      <c r="B734" s="150"/>
      <c r="C734" s="151"/>
      <c r="D734" s="151"/>
      <c r="E734" s="152" t="s">
        <v>5</v>
      </c>
      <c r="F734" s="270" t="s">
        <v>791</v>
      </c>
      <c r="G734" s="271"/>
      <c r="H734" s="271"/>
      <c r="I734" s="271"/>
      <c r="J734" s="151"/>
      <c r="K734" s="153">
        <v>0</v>
      </c>
      <c r="L734" s="151"/>
      <c r="M734" s="151"/>
      <c r="N734" s="151"/>
      <c r="O734" s="151"/>
      <c r="P734" s="151"/>
      <c r="Q734" s="151"/>
      <c r="R734" s="154"/>
      <c r="T734" s="155"/>
      <c r="U734" s="151"/>
      <c r="V734" s="151"/>
      <c r="W734" s="151"/>
      <c r="X734" s="151"/>
      <c r="Y734" s="151"/>
      <c r="Z734" s="151"/>
      <c r="AA734" s="156"/>
      <c r="AT734" s="157" t="s">
        <v>137</v>
      </c>
      <c r="AU734" s="157" t="s">
        <v>95</v>
      </c>
      <c r="AV734" s="10" t="s">
        <v>95</v>
      </c>
      <c r="AW734" s="10" t="s">
        <v>32</v>
      </c>
      <c r="AX734" s="10" t="s">
        <v>74</v>
      </c>
      <c r="AY734" s="157" t="s">
        <v>130</v>
      </c>
    </row>
    <row r="735" spans="2:51" s="10" customFormat="1" ht="22.5" customHeight="1">
      <c r="B735" s="150"/>
      <c r="C735" s="151"/>
      <c r="D735" s="151"/>
      <c r="E735" s="152" t="s">
        <v>5</v>
      </c>
      <c r="F735" s="270" t="s">
        <v>720</v>
      </c>
      <c r="G735" s="271"/>
      <c r="H735" s="271"/>
      <c r="I735" s="271"/>
      <c r="J735" s="151"/>
      <c r="K735" s="153">
        <v>0</v>
      </c>
      <c r="L735" s="151"/>
      <c r="M735" s="151"/>
      <c r="N735" s="151"/>
      <c r="O735" s="151"/>
      <c r="P735" s="151"/>
      <c r="Q735" s="151"/>
      <c r="R735" s="154"/>
      <c r="T735" s="155"/>
      <c r="U735" s="151"/>
      <c r="V735" s="151"/>
      <c r="W735" s="151"/>
      <c r="X735" s="151"/>
      <c r="Y735" s="151"/>
      <c r="Z735" s="151"/>
      <c r="AA735" s="156"/>
      <c r="AT735" s="157" t="s">
        <v>137</v>
      </c>
      <c r="AU735" s="157" t="s">
        <v>95</v>
      </c>
      <c r="AV735" s="10" t="s">
        <v>95</v>
      </c>
      <c r="AW735" s="10" t="s">
        <v>32</v>
      </c>
      <c r="AX735" s="10" t="s">
        <v>74</v>
      </c>
      <c r="AY735" s="157" t="s">
        <v>130</v>
      </c>
    </row>
    <row r="736" spans="2:51" s="10" customFormat="1" ht="22.5" customHeight="1">
      <c r="B736" s="150"/>
      <c r="C736" s="151"/>
      <c r="D736" s="151"/>
      <c r="E736" s="152" t="s">
        <v>5</v>
      </c>
      <c r="F736" s="270" t="s">
        <v>5</v>
      </c>
      <c r="G736" s="271"/>
      <c r="H736" s="271"/>
      <c r="I736" s="271"/>
      <c r="J736" s="151"/>
      <c r="K736" s="153">
        <v>0</v>
      </c>
      <c r="L736" s="151"/>
      <c r="M736" s="151"/>
      <c r="N736" s="151"/>
      <c r="O736" s="151"/>
      <c r="P736" s="151"/>
      <c r="Q736" s="151"/>
      <c r="R736" s="154"/>
      <c r="T736" s="155"/>
      <c r="U736" s="151"/>
      <c r="V736" s="151"/>
      <c r="W736" s="151"/>
      <c r="X736" s="151"/>
      <c r="Y736" s="151"/>
      <c r="Z736" s="151"/>
      <c r="AA736" s="156"/>
      <c r="AT736" s="157" t="s">
        <v>137</v>
      </c>
      <c r="AU736" s="157" t="s">
        <v>95</v>
      </c>
      <c r="AV736" s="10" t="s">
        <v>95</v>
      </c>
      <c r="AW736" s="10" t="s">
        <v>6</v>
      </c>
      <c r="AX736" s="10" t="s">
        <v>74</v>
      </c>
      <c r="AY736" s="157" t="s">
        <v>130</v>
      </c>
    </row>
    <row r="737" spans="2:51" s="10" customFormat="1" ht="22.5" customHeight="1">
      <c r="B737" s="150"/>
      <c r="C737" s="151"/>
      <c r="D737" s="151"/>
      <c r="E737" s="152" t="s">
        <v>5</v>
      </c>
      <c r="F737" s="270" t="s">
        <v>792</v>
      </c>
      <c r="G737" s="271"/>
      <c r="H737" s="271"/>
      <c r="I737" s="271"/>
      <c r="J737" s="151"/>
      <c r="K737" s="153">
        <v>1.2</v>
      </c>
      <c r="L737" s="151"/>
      <c r="M737" s="151"/>
      <c r="N737" s="151"/>
      <c r="O737" s="151"/>
      <c r="P737" s="151"/>
      <c r="Q737" s="151"/>
      <c r="R737" s="154"/>
      <c r="T737" s="155"/>
      <c r="U737" s="151"/>
      <c r="V737" s="151"/>
      <c r="W737" s="151"/>
      <c r="X737" s="151"/>
      <c r="Y737" s="151"/>
      <c r="Z737" s="151"/>
      <c r="AA737" s="156"/>
      <c r="AT737" s="157" t="s">
        <v>137</v>
      </c>
      <c r="AU737" s="157" t="s">
        <v>95</v>
      </c>
      <c r="AV737" s="10" t="s">
        <v>95</v>
      </c>
      <c r="AW737" s="10" t="s">
        <v>32</v>
      </c>
      <c r="AX737" s="10" t="s">
        <v>74</v>
      </c>
      <c r="AY737" s="157" t="s">
        <v>130</v>
      </c>
    </row>
    <row r="738" spans="2:51" s="10" customFormat="1" ht="31.5" customHeight="1">
      <c r="B738" s="150"/>
      <c r="C738" s="151"/>
      <c r="D738" s="151"/>
      <c r="E738" s="152" t="s">
        <v>5</v>
      </c>
      <c r="F738" s="270" t="s">
        <v>793</v>
      </c>
      <c r="G738" s="271"/>
      <c r="H738" s="271"/>
      <c r="I738" s="271"/>
      <c r="J738" s="151"/>
      <c r="K738" s="153">
        <v>19</v>
      </c>
      <c r="L738" s="151"/>
      <c r="M738" s="151"/>
      <c r="N738" s="151"/>
      <c r="O738" s="151"/>
      <c r="P738" s="151"/>
      <c r="Q738" s="151"/>
      <c r="R738" s="154"/>
      <c r="T738" s="155"/>
      <c r="U738" s="151"/>
      <c r="V738" s="151"/>
      <c r="W738" s="151"/>
      <c r="X738" s="151"/>
      <c r="Y738" s="151"/>
      <c r="Z738" s="151"/>
      <c r="AA738" s="156"/>
      <c r="AT738" s="157" t="s">
        <v>137</v>
      </c>
      <c r="AU738" s="157" t="s">
        <v>95</v>
      </c>
      <c r="AV738" s="10" t="s">
        <v>95</v>
      </c>
      <c r="AW738" s="10" t="s">
        <v>32</v>
      </c>
      <c r="AX738" s="10" t="s">
        <v>74</v>
      </c>
      <c r="AY738" s="157" t="s">
        <v>130</v>
      </c>
    </row>
    <row r="739" spans="2:51" s="10" customFormat="1" ht="31.5" customHeight="1">
      <c r="B739" s="150"/>
      <c r="C739" s="151"/>
      <c r="D739" s="151"/>
      <c r="E739" s="152" t="s">
        <v>5</v>
      </c>
      <c r="F739" s="270" t="s">
        <v>794</v>
      </c>
      <c r="G739" s="271"/>
      <c r="H739" s="271"/>
      <c r="I739" s="271"/>
      <c r="J739" s="151"/>
      <c r="K739" s="153">
        <v>10.8</v>
      </c>
      <c r="L739" s="151"/>
      <c r="M739" s="151"/>
      <c r="N739" s="151"/>
      <c r="O739" s="151"/>
      <c r="P739" s="151"/>
      <c r="Q739" s="151"/>
      <c r="R739" s="154"/>
      <c r="T739" s="155"/>
      <c r="U739" s="151"/>
      <c r="V739" s="151"/>
      <c r="W739" s="151"/>
      <c r="X739" s="151"/>
      <c r="Y739" s="151"/>
      <c r="Z739" s="151"/>
      <c r="AA739" s="156"/>
      <c r="AT739" s="157" t="s">
        <v>137</v>
      </c>
      <c r="AU739" s="157" t="s">
        <v>95</v>
      </c>
      <c r="AV739" s="10" t="s">
        <v>95</v>
      </c>
      <c r="AW739" s="10" t="s">
        <v>32</v>
      </c>
      <c r="AX739" s="10" t="s">
        <v>74</v>
      </c>
      <c r="AY739" s="157" t="s">
        <v>130</v>
      </c>
    </row>
    <row r="740" spans="2:51" s="10" customFormat="1" ht="22.5" customHeight="1">
      <c r="B740" s="150"/>
      <c r="C740" s="151"/>
      <c r="D740" s="151"/>
      <c r="E740" s="152" t="s">
        <v>5</v>
      </c>
      <c r="F740" s="270" t="s">
        <v>720</v>
      </c>
      <c r="G740" s="271"/>
      <c r="H740" s="271"/>
      <c r="I740" s="271"/>
      <c r="J740" s="151"/>
      <c r="K740" s="153">
        <v>0</v>
      </c>
      <c r="L740" s="151"/>
      <c r="M740" s="151"/>
      <c r="N740" s="151"/>
      <c r="O740" s="151"/>
      <c r="P740" s="151"/>
      <c r="Q740" s="151"/>
      <c r="R740" s="154"/>
      <c r="T740" s="155"/>
      <c r="U740" s="151"/>
      <c r="V740" s="151"/>
      <c r="W740" s="151"/>
      <c r="X740" s="151"/>
      <c r="Y740" s="151"/>
      <c r="Z740" s="151"/>
      <c r="AA740" s="156"/>
      <c r="AT740" s="157" t="s">
        <v>137</v>
      </c>
      <c r="AU740" s="157" t="s">
        <v>95</v>
      </c>
      <c r="AV740" s="10" t="s">
        <v>95</v>
      </c>
      <c r="AW740" s="10" t="s">
        <v>32</v>
      </c>
      <c r="AX740" s="10" t="s">
        <v>74</v>
      </c>
      <c r="AY740" s="157" t="s">
        <v>130</v>
      </c>
    </row>
    <row r="741" spans="2:51" s="10" customFormat="1" ht="22.5" customHeight="1">
      <c r="B741" s="150"/>
      <c r="C741" s="151"/>
      <c r="D741" s="151"/>
      <c r="E741" s="152" t="s">
        <v>5</v>
      </c>
      <c r="F741" s="270" t="s">
        <v>720</v>
      </c>
      <c r="G741" s="271"/>
      <c r="H741" s="271"/>
      <c r="I741" s="271"/>
      <c r="J741" s="151"/>
      <c r="K741" s="153">
        <v>0</v>
      </c>
      <c r="L741" s="151"/>
      <c r="M741" s="151"/>
      <c r="N741" s="151"/>
      <c r="O741" s="151"/>
      <c r="P741" s="151"/>
      <c r="Q741" s="151"/>
      <c r="R741" s="154"/>
      <c r="T741" s="155"/>
      <c r="U741" s="151"/>
      <c r="V741" s="151"/>
      <c r="W741" s="151"/>
      <c r="X741" s="151"/>
      <c r="Y741" s="151"/>
      <c r="Z741" s="151"/>
      <c r="AA741" s="156"/>
      <c r="AT741" s="157" t="s">
        <v>137</v>
      </c>
      <c r="AU741" s="157" t="s">
        <v>95</v>
      </c>
      <c r="AV741" s="10" t="s">
        <v>95</v>
      </c>
      <c r="AW741" s="10" t="s">
        <v>32</v>
      </c>
      <c r="AX741" s="10" t="s">
        <v>74</v>
      </c>
      <c r="AY741" s="157" t="s">
        <v>130</v>
      </c>
    </row>
    <row r="742" spans="2:51" s="10" customFormat="1" ht="22.5" customHeight="1">
      <c r="B742" s="150"/>
      <c r="C742" s="151"/>
      <c r="D742" s="151"/>
      <c r="E742" s="152" t="s">
        <v>5</v>
      </c>
      <c r="F742" s="270" t="s">
        <v>5</v>
      </c>
      <c r="G742" s="271"/>
      <c r="H742" s="271"/>
      <c r="I742" s="271"/>
      <c r="J742" s="151"/>
      <c r="K742" s="153">
        <v>0</v>
      </c>
      <c r="L742" s="151"/>
      <c r="M742" s="151"/>
      <c r="N742" s="151"/>
      <c r="O742" s="151"/>
      <c r="P742" s="151"/>
      <c r="Q742" s="151"/>
      <c r="R742" s="154"/>
      <c r="T742" s="155"/>
      <c r="U742" s="151"/>
      <c r="V742" s="151"/>
      <c r="W742" s="151"/>
      <c r="X742" s="151"/>
      <c r="Y742" s="151"/>
      <c r="Z742" s="151"/>
      <c r="AA742" s="156"/>
      <c r="AT742" s="157" t="s">
        <v>137</v>
      </c>
      <c r="AU742" s="157" t="s">
        <v>95</v>
      </c>
      <c r="AV742" s="10" t="s">
        <v>95</v>
      </c>
      <c r="AW742" s="10" t="s">
        <v>6</v>
      </c>
      <c r="AX742" s="10" t="s">
        <v>74</v>
      </c>
      <c r="AY742" s="157" t="s">
        <v>130</v>
      </c>
    </row>
    <row r="743" spans="2:51" s="10" customFormat="1" ht="22.5" customHeight="1">
      <c r="B743" s="150"/>
      <c r="C743" s="151"/>
      <c r="D743" s="151"/>
      <c r="E743" s="152" t="s">
        <v>5</v>
      </c>
      <c r="F743" s="270" t="s">
        <v>720</v>
      </c>
      <c r="G743" s="271"/>
      <c r="H743" s="271"/>
      <c r="I743" s="271"/>
      <c r="J743" s="151"/>
      <c r="K743" s="153">
        <v>0</v>
      </c>
      <c r="L743" s="151"/>
      <c r="M743" s="151"/>
      <c r="N743" s="151"/>
      <c r="O743" s="151"/>
      <c r="P743" s="151"/>
      <c r="Q743" s="151"/>
      <c r="R743" s="154"/>
      <c r="T743" s="155"/>
      <c r="U743" s="151"/>
      <c r="V743" s="151"/>
      <c r="W743" s="151"/>
      <c r="X743" s="151"/>
      <c r="Y743" s="151"/>
      <c r="Z743" s="151"/>
      <c r="AA743" s="156"/>
      <c r="AT743" s="157" t="s">
        <v>137</v>
      </c>
      <c r="AU743" s="157" t="s">
        <v>95</v>
      </c>
      <c r="AV743" s="10" t="s">
        <v>95</v>
      </c>
      <c r="AW743" s="10" t="s">
        <v>32</v>
      </c>
      <c r="AX743" s="10" t="s">
        <v>74</v>
      </c>
      <c r="AY743" s="157" t="s">
        <v>130</v>
      </c>
    </row>
    <row r="744" spans="2:51" s="10" customFormat="1" ht="44.25" customHeight="1">
      <c r="B744" s="150"/>
      <c r="C744" s="151"/>
      <c r="D744" s="151"/>
      <c r="E744" s="152" t="s">
        <v>5</v>
      </c>
      <c r="F744" s="270" t="s">
        <v>795</v>
      </c>
      <c r="G744" s="271"/>
      <c r="H744" s="271"/>
      <c r="I744" s="271"/>
      <c r="J744" s="151"/>
      <c r="K744" s="153">
        <v>11.6</v>
      </c>
      <c r="L744" s="151"/>
      <c r="M744" s="151"/>
      <c r="N744" s="151"/>
      <c r="O744" s="151"/>
      <c r="P744" s="151"/>
      <c r="Q744" s="151"/>
      <c r="R744" s="154"/>
      <c r="T744" s="155"/>
      <c r="U744" s="151"/>
      <c r="V744" s="151"/>
      <c r="W744" s="151"/>
      <c r="X744" s="151"/>
      <c r="Y744" s="151"/>
      <c r="Z744" s="151"/>
      <c r="AA744" s="156"/>
      <c r="AT744" s="157" t="s">
        <v>137</v>
      </c>
      <c r="AU744" s="157" t="s">
        <v>95</v>
      </c>
      <c r="AV744" s="10" t="s">
        <v>95</v>
      </c>
      <c r="AW744" s="10" t="s">
        <v>32</v>
      </c>
      <c r="AX744" s="10" t="s">
        <v>74</v>
      </c>
      <c r="AY744" s="157" t="s">
        <v>130</v>
      </c>
    </row>
    <row r="745" spans="2:51" s="10" customFormat="1" ht="31.5" customHeight="1">
      <c r="B745" s="150"/>
      <c r="C745" s="151"/>
      <c r="D745" s="151"/>
      <c r="E745" s="152" t="s">
        <v>5</v>
      </c>
      <c r="F745" s="270" t="s">
        <v>796</v>
      </c>
      <c r="G745" s="271"/>
      <c r="H745" s="271"/>
      <c r="I745" s="271"/>
      <c r="J745" s="151"/>
      <c r="K745" s="153">
        <v>7.5</v>
      </c>
      <c r="L745" s="151"/>
      <c r="M745" s="151"/>
      <c r="N745" s="151"/>
      <c r="O745" s="151"/>
      <c r="P745" s="151"/>
      <c r="Q745" s="151"/>
      <c r="R745" s="154"/>
      <c r="T745" s="155"/>
      <c r="U745" s="151"/>
      <c r="V745" s="151"/>
      <c r="W745" s="151"/>
      <c r="X745" s="151"/>
      <c r="Y745" s="151"/>
      <c r="Z745" s="151"/>
      <c r="AA745" s="156"/>
      <c r="AT745" s="157" t="s">
        <v>137</v>
      </c>
      <c r="AU745" s="157" t="s">
        <v>95</v>
      </c>
      <c r="AV745" s="10" t="s">
        <v>95</v>
      </c>
      <c r="AW745" s="10" t="s">
        <v>32</v>
      </c>
      <c r="AX745" s="10" t="s">
        <v>74</v>
      </c>
      <c r="AY745" s="157" t="s">
        <v>130</v>
      </c>
    </row>
    <row r="746" spans="2:51" s="10" customFormat="1" ht="31.5" customHeight="1">
      <c r="B746" s="150"/>
      <c r="C746" s="151"/>
      <c r="D746" s="151"/>
      <c r="E746" s="152" t="s">
        <v>5</v>
      </c>
      <c r="F746" s="270" t="s">
        <v>797</v>
      </c>
      <c r="G746" s="271"/>
      <c r="H746" s="271"/>
      <c r="I746" s="271"/>
      <c r="J746" s="151"/>
      <c r="K746" s="153">
        <v>4.5</v>
      </c>
      <c r="L746" s="151"/>
      <c r="M746" s="151"/>
      <c r="N746" s="151"/>
      <c r="O746" s="151"/>
      <c r="P746" s="151"/>
      <c r="Q746" s="151"/>
      <c r="R746" s="154"/>
      <c r="T746" s="155"/>
      <c r="U746" s="151"/>
      <c r="V746" s="151"/>
      <c r="W746" s="151"/>
      <c r="X746" s="151"/>
      <c r="Y746" s="151"/>
      <c r="Z746" s="151"/>
      <c r="AA746" s="156"/>
      <c r="AT746" s="157" t="s">
        <v>137</v>
      </c>
      <c r="AU746" s="157" t="s">
        <v>95</v>
      </c>
      <c r="AV746" s="10" t="s">
        <v>95</v>
      </c>
      <c r="AW746" s="10" t="s">
        <v>32</v>
      </c>
      <c r="AX746" s="10" t="s">
        <v>74</v>
      </c>
      <c r="AY746" s="157" t="s">
        <v>130</v>
      </c>
    </row>
    <row r="747" spans="2:51" s="10" customFormat="1" ht="22.5" customHeight="1">
      <c r="B747" s="150"/>
      <c r="C747" s="151"/>
      <c r="D747" s="151"/>
      <c r="E747" s="152" t="s">
        <v>5</v>
      </c>
      <c r="F747" s="270" t="s">
        <v>720</v>
      </c>
      <c r="G747" s="271"/>
      <c r="H747" s="271"/>
      <c r="I747" s="271"/>
      <c r="J747" s="151"/>
      <c r="K747" s="153">
        <v>0</v>
      </c>
      <c r="L747" s="151"/>
      <c r="M747" s="151"/>
      <c r="N747" s="151"/>
      <c r="O747" s="151"/>
      <c r="P747" s="151"/>
      <c r="Q747" s="151"/>
      <c r="R747" s="154"/>
      <c r="T747" s="155"/>
      <c r="U747" s="151"/>
      <c r="V747" s="151"/>
      <c r="W747" s="151"/>
      <c r="X747" s="151"/>
      <c r="Y747" s="151"/>
      <c r="Z747" s="151"/>
      <c r="AA747" s="156"/>
      <c r="AT747" s="157" t="s">
        <v>137</v>
      </c>
      <c r="AU747" s="157" t="s">
        <v>95</v>
      </c>
      <c r="AV747" s="10" t="s">
        <v>95</v>
      </c>
      <c r="AW747" s="10" t="s">
        <v>32</v>
      </c>
      <c r="AX747" s="10" t="s">
        <v>74</v>
      </c>
      <c r="AY747" s="157" t="s">
        <v>130</v>
      </c>
    </row>
    <row r="748" spans="2:51" s="10" customFormat="1" ht="22.5" customHeight="1">
      <c r="B748" s="150"/>
      <c r="C748" s="151"/>
      <c r="D748" s="151"/>
      <c r="E748" s="152" t="s">
        <v>5</v>
      </c>
      <c r="F748" s="270" t="s">
        <v>5</v>
      </c>
      <c r="G748" s="271"/>
      <c r="H748" s="271"/>
      <c r="I748" s="271"/>
      <c r="J748" s="151"/>
      <c r="K748" s="153">
        <v>0</v>
      </c>
      <c r="L748" s="151"/>
      <c r="M748" s="151"/>
      <c r="N748" s="151"/>
      <c r="O748" s="151"/>
      <c r="P748" s="151"/>
      <c r="Q748" s="151"/>
      <c r="R748" s="154"/>
      <c r="T748" s="155"/>
      <c r="U748" s="151"/>
      <c r="V748" s="151"/>
      <c r="W748" s="151"/>
      <c r="X748" s="151"/>
      <c r="Y748" s="151"/>
      <c r="Z748" s="151"/>
      <c r="AA748" s="156"/>
      <c r="AT748" s="157" t="s">
        <v>137</v>
      </c>
      <c r="AU748" s="157" t="s">
        <v>95</v>
      </c>
      <c r="AV748" s="10" t="s">
        <v>95</v>
      </c>
      <c r="AW748" s="10" t="s">
        <v>6</v>
      </c>
      <c r="AX748" s="10" t="s">
        <v>74</v>
      </c>
      <c r="AY748" s="157" t="s">
        <v>130</v>
      </c>
    </row>
    <row r="749" spans="2:51" s="10" customFormat="1" ht="22.5" customHeight="1">
      <c r="B749" s="150"/>
      <c r="C749" s="151"/>
      <c r="D749" s="151"/>
      <c r="E749" s="152" t="s">
        <v>5</v>
      </c>
      <c r="F749" s="270" t="s">
        <v>777</v>
      </c>
      <c r="G749" s="271"/>
      <c r="H749" s="271"/>
      <c r="I749" s="271"/>
      <c r="J749" s="151"/>
      <c r="K749" s="153">
        <v>0</v>
      </c>
      <c r="L749" s="151"/>
      <c r="M749" s="151"/>
      <c r="N749" s="151"/>
      <c r="O749" s="151"/>
      <c r="P749" s="151"/>
      <c r="Q749" s="151"/>
      <c r="R749" s="154"/>
      <c r="T749" s="155"/>
      <c r="U749" s="151"/>
      <c r="V749" s="151"/>
      <c r="W749" s="151"/>
      <c r="X749" s="151"/>
      <c r="Y749" s="151"/>
      <c r="Z749" s="151"/>
      <c r="AA749" s="156"/>
      <c r="AT749" s="157" t="s">
        <v>137</v>
      </c>
      <c r="AU749" s="157" t="s">
        <v>95</v>
      </c>
      <c r="AV749" s="10" t="s">
        <v>95</v>
      </c>
      <c r="AW749" s="10" t="s">
        <v>32</v>
      </c>
      <c r="AX749" s="10" t="s">
        <v>74</v>
      </c>
      <c r="AY749" s="157" t="s">
        <v>130</v>
      </c>
    </row>
    <row r="750" spans="2:51" s="10" customFormat="1" ht="22.5" customHeight="1">
      <c r="B750" s="150"/>
      <c r="C750" s="151"/>
      <c r="D750" s="151"/>
      <c r="E750" s="152" t="s">
        <v>5</v>
      </c>
      <c r="F750" s="270" t="s">
        <v>778</v>
      </c>
      <c r="G750" s="271"/>
      <c r="H750" s="271"/>
      <c r="I750" s="271"/>
      <c r="J750" s="151"/>
      <c r="K750" s="153">
        <v>0.9</v>
      </c>
      <c r="L750" s="151"/>
      <c r="M750" s="151"/>
      <c r="N750" s="151"/>
      <c r="O750" s="151"/>
      <c r="P750" s="151"/>
      <c r="Q750" s="151"/>
      <c r="R750" s="154"/>
      <c r="T750" s="155"/>
      <c r="U750" s="151"/>
      <c r="V750" s="151"/>
      <c r="W750" s="151"/>
      <c r="X750" s="151"/>
      <c r="Y750" s="151"/>
      <c r="Z750" s="151"/>
      <c r="AA750" s="156"/>
      <c r="AT750" s="157" t="s">
        <v>137</v>
      </c>
      <c r="AU750" s="157" t="s">
        <v>95</v>
      </c>
      <c r="AV750" s="10" t="s">
        <v>95</v>
      </c>
      <c r="AW750" s="10" t="s">
        <v>32</v>
      </c>
      <c r="AX750" s="10" t="s">
        <v>74</v>
      </c>
      <c r="AY750" s="157" t="s">
        <v>130</v>
      </c>
    </row>
    <row r="751" spans="2:51" s="10" customFormat="1" ht="22.5" customHeight="1">
      <c r="B751" s="150"/>
      <c r="C751" s="151"/>
      <c r="D751" s="151"/>
      <c r="E751" s="152" t="s">
        <v>5</v>
      </c>
      <c r="F751" s="270" t="s">
        <v>779</v>
      </c>
      <c r="G751" s="271"/>
      <c r="H751" s="271"/>
      <c r="I751" s="271"/>
      <c r="J751" s="151"/>
      <c r="K751" s="153">
        <v>12.9</v>
      </c>
      <c r="L751" s="151"/>
      <c r="M751" s="151"/>
      <c r="N751" s="151"/>
      <c r="O751" s="151"/>
      <c r="P751" s="151"/>
      <c r="Q751" s="151"/>
      <c r="R751" s="154"/>
      <c r="T751" s="155"/>
      <c r="U751" s="151"/>
      <c r="V751" s="151"/>
      <c r="W751" s="151"/>
      <c r="X751" s="151"/>
      <c r="Y751" s="151"/>
      <c r="Z751" s="151"/>
      <c r="AA751" s="156"/>
      <c r="AT751" s="157" t="s">
        <v>137</v>
      </c>
      <c r="AU751" s="157" t="s">
        <v>95</v>
      </c>
      <c r="AV751" s="10" t="s">
        <v>95</v>
      </c>
      <c r="AW751" s="10" t="s">
        <v>32</v>
      </c>
      <c r="AX751" s="10" t="s">
        <v>74</v>
      </c>
      <c r="AY751" s="157" t="s">
        <v>130</v>
      </c>
    </row>
    <row r="752" spans="2:51" s="10" customFormat="1" ht="22.5" customHeight="1">
      <c r="B752" s="150"/>
      <c r="C752" s="151"/>
      <c r="D752" s="151"/>
      <c r="E752" s="152" t="s">
        <v>5</v>
      </c>
      <c r="F752" s="270" t="s">
        <v>780</v>
      </c>
      <c r="G752" s="271"/>
      <c r="H752" s="271"/>
      <c r="I752" s="271"/>
      <c r="J752" s="151"/>
      <c r="K752" s="153">
        <v>4</v>
      </c>
      <c r="L752" s="151"/>
      <c r="M752" s="151"/>
      <c r="N752" s="151"/>
      <c r="O752" s="151"/>
      <c r="P752" s="151"/>
      <c r="Q752" s="151"/>
      <c r="R752" s="154"/>
      <c r="T752" s="155"/>
      <c r="U752" s="151"/>
      <c r="V752" s="151"/>
      <c r="W752" s="151"/>
      <c r="X752" s="151"/>
      <c r="Y752" s="151"/>
      <c r="Z752" s="151"/>
      <c r="AA752" s="156"/>
      <c r="AT752" s="157" t="s">
        <v>137</v>
      </c>
      <c r="AU752" s="157" t="s">
        <v>95</v>
      </c>
      <c r="AV752" s="10" t="s">
        <v>95</v>
      </c>
      <c r="AW752" s="10" t="s">
        <v>32</v>
      </c>
      <c r="AX752" s="10" t="s">
        <v>74</v>
      </c>
      <c r="AY752" s="157" t="s">
        <v>130</v>
      </c>
    </row>
    <row r="753" spans="2:65" s="10" customFormat="1" ht="22.5" customHeight="1">
      <c r="B753" s="150"/>
      <c r="C753" s="151"/>
      <c r="D753" s="151"/>
      <c r="E753" s="152" t="s">
        <v>5</v>
      </c>
      <c r="F753" s="270" t="s">
        <v>777</v>
      </c>
      <c r="G753" s="271"/>
      <c r="H753" s="271"/>
      <c r="I753" s="271"/>
      <c r="J753" s="151"/>
      <c r="K753" s="153">
        <v>0</v>
      </c>
      <c r="L753" s="151"/>
      <c r="M753" s="151"/>
      <c r="N753" s="151"/>
      <c r="O753" s="151"/>
      <c r="P753" s="151"/>
      <c r="Q753" s="151"/>
      <c r="R753" s="154"/>
      <c r="T753" s="155"/>
      <c r="U753" s="151"/>
      <c r="V753" s="151"/>
      <c r="W753" s="151"/>
      <c r="X753" s="151"/>
      <c r="Y753" s="151"/>
      <c r="Z753" s="151"/>
      <c r="AA753" s="156"/>
      <c r="AT753" s="157" t="s">
        <v>137</v>
      </c>
      <c r="AU753" s="157" t="s">
        <v>95</v>
      </c>
      <c r="AV753" s="10" t="s">
        <v>95</v>
      </c>
      <c r="AW753" s="10" t="s">
        <v>32</v>
      </c>
      <c r="AX753" s="10" t="s">
        <v>74</v>
      </c>
      <c r="AY753" s="157" t="s">
        <v>130</v>
      </c>
    </row>
    <row r="754" spans="2:65" s="10" customFormat="1" ht="22.5" customHeight="1">
      <c r="B754" s="150"/>
      <c r="C754" s="151"/>
      <c r="D754" s="151"/>
      <c r="E754" s="152" t="s">
        <v>5</v>
      </c>
      <c r="F754" s="270" t="s">
        <v>5</v>
      </c>
      <c r="G754" s="271"/>
      <c r="H754" s="271"/>
      <c r="I754" s="271"/>
      <c r="J754" s="151"/>
      <c r="K754" s="153">
        <v>0</v>
      </c>
      <c r="L754" s="151"/>
      <c r="M754" s="151"/>
      <c r="N754" s="151"/>
      <c r="O754" s="151"/>
      <c r="P754" s="151"/>
      <c r="Q754" s="151"/>
      <c r="R754" s="154"/>
      <c r="T754" s="155"/>
      <c r="U754" s="151"/>
      <c r="V754" s="151"/>
      <c r="W754" s="151"/>
      <c r="X754" s="151"/>
      <c r="Y754" s="151"/>
      <c r="Z754" s="151"/>
      <c r="AA754" s="156"/>
      <c r="AT754" s="157" t="s">
        <v>137</v>
      </c>
      <c r="AU754" s="157" t="s">
        <v>95</v>
      </c>
      <c r="AV754" s="10" t="s">
        <v>95</v>
      </c>
      <c r="AW754" s="10" t="s">
        <v>6</v>
      </c>
      <c r="AX754" s="10" t="s">
        <v>74</v>
      </c>
      <c r="AY754" s="157" t="s">
        <v>130</v>
      </c>
    </row>
    <row r="755" spans="2:65" s="10" customFormat="1" ht="22.5" customHeight="1">
      <c r="B755" s="150"/>
      <c r="C755" s="151"/>
      <c r="D755" s="151"/>
      <c r="E755" s="152" t="s">
        <v>5</v>
      </c>
      <c r="F755" s="270" t="s">
        <v>777</v>
      </c>
      <c r="G755" s="271"/>
      <c r="H755" s="271"/>
      <c r="I755" s="271"/>
      <c r="J755" s="151"/>
      <c r="K755" s="153">
        <v>0</v>
      </c>
      <c r="L755" s="151"/>
      <c r="M755" s="151"/>
      <c r="N755" s="151"/>
      <c r="O755" s="151"/>
      <c r="P755" s="151"/>
      <c r="Q755" s="151"/>
      <c r="R755" s="154"/>
      <c r="T755" s="155"/>
      <c r="U755" s="151"/>
      <c r="V755" s="151"/>
      <c r="W755" s="151"/>
      <c r="X755" s="151"/>
      <c r="Y755" s="151"/>
      <c r="Z755" s="151"/>
      <c r="AA755" s="156"/>
      <c r="AT755" s="157" t="s">
        <v>137</v>
      </c>
      <c r="AU755" s="157" t="s">
        <v>95</v>
      </c>
      <c r="AV755" s="10" t="s">
        <v>95</v>
      </c>
      <c r="AW755" s="10" t="s">
        <v>32</v>
      </c>
      <c r="AX755" s="10" t="s">
        <v>74</v>
      </c>
      <c r="AY755" s="157" t="s">
        <v>130</v>
      </c>
    </row>
    <row r="756" spans="2:65" s="10" customFormat="1" ht="31.5" customHeight="1">
      <c r="B756" s="150"/>
      <c r="C756" s="151"/>
      <c r="D756" s="151"/>
      <c r="E756" s="152" t="s">
        <v>5</v>
      </c>
      <c r="F756" s="270" t="s">
        <v>781</v>
      </c>
      <c r="G756" s="271"/>
      <c r="H756" s="271"/>
      <c r="I756" s="271"/>
      <c r="J756" s="151"/>
      <c r="K756" s="153">
        <v>5.6</v>
      </c>
      <c r="L756" s="151"/>
      <c r="M756" s="151"/>
      <c r="N756" s="151"/>
      <c r="O756" s="151"/>
      <c r="P756" s="151"/>
      <c r="Q756" s="151"/>
      <c r="R756" s="154"/>
      <c r="T756" s="155"/>
      <c r="U756" s="151"/>
      <c r="V756" s="151"/>
      <c r="W756" s="151"/>
      <c r="X756" s="151"/>
      <c r="Y756" s="151"/>
      <c r="Z756" s="151"/>
      <c r="AA756" s="156"/>
      <c r="AT756" s="157" t="s">
        <v>137</v>
      </c>
      <c r="AU756" s="157" t="s">
        <v>95</v>
      </c>
      <c r="AV756" s="10" t="s">
        <v>95</v>
      </c>
      <c r="AW756" s="10" t="s">
        <v>32</v>
      </c>
      <c r="AX756" s="10" t="s">
        <v>74</v>
      </c>
      <c r="AY756" s="157" t="s">
        <v>130</v>
      </c>
    </row>
    <row r="757" spans="2:65" s="10" customFormat="1" ht="31.5" customHeight="1">
      <c r="B757" s="150"/>
      <c r="C757" s="151"/>
      <c r="D757" s="151"/>
      <c r="E757" s="152" t="s">
        <v>5</v>
      </c>
      <c r="F757" s="270" t="s">
        <v>782</v>
      </c>
      <c r="G757" s="271"/>
      <c r="H757" s="271"/>
      <c r="I757" s="271"/>
      <c r="J757" s="151"/>
      <c r="K757" s="153">
        <v>6.6</v>
      </c>
      <c r="L757" s="151"/>
      <c r="M757" s="151"/>
      <c r="N757" s="151"/>
      <c r="O757" s="151"/>
      <c r="P757" s="151"/>
      <c r="Q757" s="151"/>
      <c r="R757" s="154"/>
      <c r="T757" s="155"/>
      <c r="U757" s="151"/>
      <c r="V757" s="151"/>
      <c r="W757" s="151"/>
      <c r="X757" s="151"/>
      <c r="Y757" s="151"/>
      <c r="Z757" s="151"/>
      <c r="AA757" s="156"/>
      <c r="AT757" s="157" t="s">
        <v>137</v>
      </c>
      <c r="AU757" s="157" t="s">
        <v>95</v>
      </c>
      <c r="AV757" s="10" t="s">
        <v>95</v>
      </c>
      <c r="AW757" s="10" t="s">
        <v>32</v>
      </c>
      <c r="AX757" s="10" t="s">
        <v>74</v>
      </c>
      <c r="AY757" s="157" t="s">
        <v>130</v>
      </c>
    </row>
    <row r="758" spans="2:65" s="10" customFormat="1" ht="22.5" customHeight="1">
      <c r="B758" s="150"/>
      <c r="C758" s="151"/>
      <c r="D758" s="151"/>
      <c r="E758" s="152" t="s">
        <v>5</v>
      </c>
      <c r="F758" s="270" t="s">
        <v>777</v>
      </c>
      <c r="G758" s="271"/>
      <c r="H758" s="271"/>
      <c r="I758" s="271"/>
      <c r="J758" s="151"/>
      <c r="K758" s="153">
        <v>0</v>
      </c>
      <c r="L758" s="151"/>
      <c r="M758" s="151"/>
      <c r="N758" s="151"/>
      <c r="O758" s="151"/>
      <c r="P758" s="151"/>
      <c r="Q758" s="151"/>
      <c r="R758" s="154"/>
      <c r="T758" s="155"/>
      <c r="U758" s="151"/>
      <c r="V758" s="151"/>
      <c r="W758" s="151"/>
      <c r="X758" s="151"/>
      <c r="Y758" s="151"/>
      <c r="Z758" s="151"/>
      <c r="AA758" s="156"/>
      <c r="AT758" s="157" t="s">
        <v>137</v>
      </c>
      <c r="AU758" s="157" t="s">
        <v>95</v>
      </c>
      <c r="AV758" s="10" t="s">
        <v>95</v>
      </c>
      <c r="AW758" s="10" t="s">
        <v>32</v>
      </c>
      <c r="AX758" s="10" t="s">
        <v>74</v>
      </c>
      <c r="AY758" s="157" t="s">
        <v>130</v>
      </c>
    </row>
    <row r="759" spans="2:65" s="10" customFormat="1" ht="22.5" customHeight="1">
      <c r="B759" s="150"/>
      <c r="C759" s="151"/>
      <c r="D759" s="151"/>
      <c r="E759" s="152" t="s">
        <v>5</v>
      </c>
      <c r="F759" s="270" t="s">
        <v>777</v>
      </c>
      <c r="G759" s="271"/>
      <c r="H759" s="271"/>
      <c r="I759" s="271"/>
      <c r="J759" s="151"/>
      <c r="K759" s="153">
        <v>0</v>
      </c>
      <c r="L759" s="151"/>
      <c r="M759" s="151"/>
      <c r="N759" s="151"/>
      <c r="O759" s="151"/>
      <c r="P759" s="151"/>
      <c r="Q759" s="151"/>
      <c r="R759" s="154"/>
      <c r="T759" s="155"/>
      <c r="U759" s="151"/>
      <c r="V759" s="151"/>
      <c r="W759" s="151"/>
      <c r="X759" s="151"/>
      <c r="Y759" s="151"/>
      <c r="Z759" s="151"/>
      <c r="AA759" s="156"/>
      <c r="AT759" s="157" t="s">
        <v>137</v>
      </c>
      <c r="AU759" s="157" t="s">
        <v>95</v>
      </c>
      <c r="AV759" s="10" t="s">
        <v>95</v>
      </c>
      <c r="AW759" s="10" t="s">
        <v>32</v>
      </c>
      <c r="AX759" s="10" t="s">
        <v>74</v>
      </c>
      <c r="AY759" s="157" t="s">
        <v>130</v>
      </c>
    </row>
    <row r="760" spans="2:65" s="10" customFormat="1" ht="22.5" customHeight="1">
      <c r="B760" s="150"/>
      <c r="C760" s="151"/>
      <c r="D760" s="151"/>
      <c r="E760" s="152" t="s">
        <v>5</v>
      </c>
      <c r="F760" s="270" t="s">
        <v>5</v>
      </c>
      <c r="G760" s="271"/>
      <c r="H760" s="271"/>
      <c r="I760" s="271"/>
      <c r="J760" s="151"/>
      <c r="K760" s="153">
        <v>0</v>
      </c>
      <c r="L760" s="151"/>
      <c r="M760" s="151"/>
      <c r="N760" s="151"/>
      <c r="O760" s="151"/>
      <c r="P760" s="151"/>
      <c r="Q760" s="151"/>
      <c r="R760" s="154"/>
      <c r="T760" s="155"/>
      <c r="U760" s="151"/>
      <c r="V760" s="151"/>
      <c r="W760" s="151"/>
      <c r="X760" s="151"/>
      <c r="Y760" s="151"/>
      <c r="Z760" s="151"/>
      <c r="AA760" s="156"/>
      <c r="AT760" s="157" t="s">
        <v>137</v>
      </c>
      <c r="AU760" s="157" t="s">
        <v>95</v>
      </c>
      <c r="AV760" s="10" t="s">
        <v>95</v>
      </c>
      <c r="AW760" s="10" t="s">
        <v>6</v>
      </c>
      <c r="AX760" s="10" t="s">
        <v>74</v>
      </c>
      <c r="AY760" s="157" t="s">
        <v>130</v>
      </c>
    </row>
    <row r="761" spans="2:65" s="10" customFormat="1" ht="22.5" customHeight="1">
      <c r="B761" s="150"/>
      <c r="C761" s="151"/>
      <c r="D761" s="151"/>
      <c r="E761" s="152" t="s">
        <v>5</v>
      </c>
      <c r="F761" s="270" t="s">
        <v>777</v>
      </c>
      <c r="G761" s="271"/>
      <c r="H761" s="271"/>
      <c r="I761" s="271"/>
      <c r="J761" s="151"/>
      <c r="K761" s="153">
        <v>0</v>
      </c>
      <c r="L761" s="151"/>
      <c r="M761" s="151"/>
      <c r="N761" s="151"/>
      <c r="O761" s="151"/>
      <c r="P761" s="151"/>
      <c r="Q761" s="151"/>
      <c r="R761" s="154"/>
      <c r="T761" s="155"/>
      <c r="U761" s="151"/>
      <c r="V761" s="151"/>
      <c r="W761" s="151"/>
      <c r="X761" s="151"/>
      <c r="Y761" s="151"/>
      <c r="Z761" s="151"/>
      <c r="AA761" s="156"/>
      <c r="AT761" s="157" t="s">
        <v>137</v>
      </c>
      <c r="AU761" s="157" t="s">
        <v>95</v>
      </c>
      <c r="AV761" s="10" t="s">
        <v>95</v>
      </c>
      <c r="AW761" s="10" t="s">
        <v>32</v>
      </c>
      <c r="AX761" s="10" t="s">
        <v>74</v>
      </c>
      <c r="AY761" s="157" t="s">
        <v>130</v>
      </c>
    </row>
    <row r="762" spans="2:65" s="10" customFormat="1" ht="31.5" customHeight="1">
      <c r="B762" s="150"/>
      <c r="C762" s="151"/>
      <c r="D762" s="151"/>
      <c r="E762" s="152" t="s">
        <v>5</v>
      </c>
      <c r="F762" s="270" t="s">
        <v>783</v>
      </c>
      <c r="G762" s="271"/>
      <c r="H762" s="271"/>
      <c r="I762" s="271"/>
      <c r="J762" s="151"/>
      <c r="K762" s="153">
        <v>1.5</v>
      </c>
      <c r="L762" s="151"/>
      <c r="M762" s="151"/>
      <c r="N762" s="151"/>
      <c r="O762" s="151"/>
      <c r="P762" s="151"/>
      <c r="Q762" s="151"/>
      <c r="R762" s="154"/>
      <c r="T762" s="155"/>
      <c r="U762" s="151"/>
      <c r="V762" s="151"/>
      <c r="W762" s="151"/>
      <c r="X762" s="151"/>
      <c r="Y762" s="151"/>
      <c r="Z762" s="151"/>
      <c r="AA762" s="156"/>
      <c r="AT762" s="157" t="s">
        <v>137</v>
      </c>
      <c r="AU762" s="157" t="s">
        <v>95</v>
      </c>
      <c r="AV762" s="10" t="s">
        <v>95</v>
      </c>
      <c r="AW762" s="10" t="s">
        <v>32</v>
      </c>
      <c r="AX762" s="10" t="s">
        <v>74</v>
      </c>
      <c r="AY762" s="157" t="s">
        <v>130</v>
      </c>
    </row>
    <row r="763" spans="2:65" s="10" customFormat="1" ht="22.5" customHeight="1">
      <c r="B763" s="150"/>
      <c r="C763" s="151"/>
      <c r="D763" s="151"/>
      <c r="E763" s="152" t="s">
        <v>5</v>
      </c>
      <c r="F763" s="270" t="s">
        <v>784</v>
      </c>
      <c r="G763" s="271"/>
      <c r="H763" s="271"/>
      <c r="I763" s="271"/>
      <c r="J763" s="151"/>
      <c r="K763" s="153">
        <v>1.8</v>
      </c>
      <c r="L763" s="151"/>
      <c r="M763" s="151"/>
      <c r="N763" s="151"/>
      <c r="O763" s="151"/>
      <c r="P763" s="151"/>
      <c r="Q763" s="151"/>
      <c r="R763" s="154"/>
      <c r="T763" s="155"/>
      <c r="U763" s="151"/>
      <c r="V763" s="151"/>
      <c r="W763" s="151"/>
      <c r="X763" s="151"/>
      <c r="Y763" s="151"/>
      <c r="Z763" s="151"/>
      <c r="AA763" s="156"/>
      <c r="AT763" s="157" t="s">
        <v>137</v>
      </c>
      <c r="AU763" s="157" t="s">
        <v>95</v>
      </c>
      <c r="AV763" s="10" t="s">
        <v>95</v>
      </c>
      <c r="AW763" s="10" t="s">
        <v>32</v>
      </c>
      <c r="AX763" s="10" t="s">
        <v>74</v>
      </c>
      <c r="AY763" s="157" t="s">
        <v>130</v>
      </c>
    </row>
    <row r="764" spans="2:65" s="10" customFormat="1" ht="22.5" customHeight="1">
      <c r="B764" s="150"/>
      <c r="C764" s="151"/>
      <c r="D764" s="151"/>
      <c r="E764" s="152" t="s">
        <v>5</v>
      </c>
      <c r="F764" s="270" t="s">
        <v>785</v>
      </c>
      <c r="G764" s="271"/>
      <c r="H764" s="271"/>
      <c r="I764" s="271"/>
      <c r="J764" s="151"/>
      <c r="K764" s="153">
        <v>0.3</v>
      </c>
      <c r="L764" s="151"/>
      <c r="M764" s="151"/>
      <c r="N764" s="151"/>
      <c r="O764" s="151"/>
      <c r="P764" s="151"/>
      <c r="Q764" s="151"/>
      <c r="R764" s="154"/>
      <c r="T764" s="155"/>
      <c r="U764" s="151"/>
      <c r="V764" s="151"/>
      <c r="W764" s="151"/>
      <c r="X764" s="151"/>
      <c r="Y764" s="151"/>
      <c r="Z764" s="151"/>
      <c r="AA764" s="156"/>
      <c r="AT764" s="157" t="s">
        <v>137</v>
      </c>
      <c r="AU764" s="157" t="s">
        <v>95</v>
      </c>
      <c r="AV764" s="10" t="s">
        <v>95</v>
      </c>
      <c r="AW764" s="10" t="s">
        <v>32</v>
      </c>
      <c r="AX764" s="10" t="s">
        <v>74</v>
      </c>
      <c r="AY764" s="157" t="s">
        <v>130</v>
      </c>
    </row>
    <row r="765" spans="2:65" s="10" customFormat="1" ht="22.5" customHeight="1">
      <c r="B765" s="150"/>
      <c r="C765" s="151"/>
      <c r="D765" s="151"/>
      <c r="E765" s="152" t="s">
        <v>5</v>
      </c>
      <c r="F765" s="270" t="s">
        <v>777</v>
      </c>
      <c r="G765" s="271"/>
      <c r="H765" s="271"/>
      <c r="I765" s="271"/>
      <c r="J765" s="151"/>
      <c r="K765" s="153">
        <v>0</v>
      </c>
      <c r="L765" s="151"/>
      <c r="M765" s="151"/>
      <c r="N765" s="151"/>
      <c r="O765" s="151"/>
      <c r="P765" s="151"/>
      <c r="Q765" s="151"/>
      <c r="R765" s="154"/>
      <c r="T765" s="155"/>
      <c r="U765" s="151"/>
      <c r="V765" s="151"/>
      <c r="W765" s="151"/>
      <c r="X765" s="151"/>
      <c r="Y765" s="151"/>
      <c r="Z765" s="151"/>
      <c r="AA765" s="156"/>
      <c r="AT765" s="157" t="s">
        <v>137</v>
      </c>
      <c r="AU765" s="157" t="s">
        <v>95</v>
      </c>
      <c r="AV765" s="10" t="s">
        <v>95</v>
      </c>
      <c r="AW765" s="10" t="s">
        <v>32</v>
      </c>
      <c r="AX765" s="10" t="s">
        <v>74</v>
      </c>
      <c r="AY765" s="157" t="s">
        <v>130</v>
      </c>
    </row>
    <row r="766" spans="2:65" s="11" customFormat="1" ht="22.5" customHeight="1">
      <c r="B766" s="158"/>
      <c r="C766" s="159"/>
      <c r="D766" s="159"/>
      <c r="E766" s="160" t="s">
        <v>5</v>
      </c>
      <c r="F766" s="291" t="s">
        <v>141</v>
      </c>
      <c r="G766" s="275"/>
      <c r="H766" s="275"/>
      <c r="I766" s="275"/>
      <c r="J766" s="159"/>
      <c r="K766" s="161">
        <v>305.2</v>
      </c>
      <c r="L766" s="159"/>
      <c r="M766" s="159"/>
      <c r="N766" s="159"/>
      <c r="O766" s="159"/>
      <c r="P766" s="159"/>
      <c r="Q766" s="159"/>
      <c r="R766" s="162"/>
      <c r="T766" s="163"/>
      <c r="U766" s="159"/>
      <c r="V766" s="159"/>
      <c r="W766" s="159"/>
      <c r="X766" s="159"/>
      <c r="Y766" s="159"/>
      <c r="Z766" s="159"/>
      <c r="AA766" s="164"/>
      <c r="AT766" s="165" t="s">
        <v>137</v>
      </c>
      <c r="AU766" s="165" t="s">
        <v>95</v>
      </c>
      <c r="AV766" s="11" t="s">
        <v>135</v>
      </c>
      <c r="AW766" s="11" t="s">
        <v>32</v>
      </c>
      <c r="AX766" s="11" t="s">
        <v>80</v>
      </c>
      <c r="AY766" s="165" t="s">
        <v>130</v>
      </c>
    </row>
    <row r="767" spans="2:65" s="1" customFormat="1" ht="31.5" customHeight="1">
      <c r="B767" s="140"/>
      <c r="C767" s="141" t="s">
        <v>1199</v>
      </c>
      <c r="D767" s="141" t="s">
        <v>131</v>
      </c>
      <c r="E767" s="142" t="s">
        <v>1200</v>
      </c>
      <c r="F767" s="260" t="s">
        <v>1201</v>
      </c>
      <c r="G767" s="260"/>
      <c r="H767" s="260"/>
      <c r="I767" s="260"/>
      <c r="J767" s="143" t="s">
        <v>144</v>
      </c>
      <c r="K767" s="144">
        <v>552.4</v>
      </c>
      <c r="L767" s="261">
        <v>0</v>
      </c>
      <c r="M767" s="261"/>
      <c r="N767" s="280">
        <f>ROUND(L767*K767,2)</f>
        <v>0</v>
      </c>
      <c r="O767" s="280"/>
      <c r="P767" s="280"/>
      <c r="Q767" s="280"/>
      <c r="R767" s="145"/>
      <c r="T767" s="146" t="s">
        <v>5</v>
      </c>
      <c r="U767" s="43" t="s">
        <v>39</v>
      </c>
      <c r="V767" s="147">
        <v>0</v>
      </c>
      <c r="W767" s="147">
        <f>V767*K767</f>
        <v>0</v>
      </c>
      <c r="X767" s="147">
        <v>0</v>
      </c>
      <c r="Y767" s="147">
        <f>X767*K767</f>
        <v>0</v>
      </c>
      <c r="Z767" s="147">
        <v>0</v>
      </c>
      <c r="AA767" s="148">
        <f>Z767*K767</f>
        <v>0</v>
      </c>
      <c r="AR767" s="20" t="s">
        <v>135</v>
      </c>
      <c r="AT767" s="20" t="s">
        <v>131</v>
      </c>
      <c r="AU767" s="20" t="s">
        <v>95</v>
      </c>
      <c r="AY767" s="20" t="s">
        <v>130</v>
      </c>
      <c r="BE767" s="149">
        <f>IF(U767="základní",N767,0)</f>
        <v>0</v>
      </c>
      <c r="BF767" s="149">
        <f>IF(U767="snížená",N767,0)</f>
        <v>0</v>
      </c>
      <c r="BG767" s="149">
        <f>IF(U767="zákl. přenesená",N767,0)</f>
        <v>0</v>
      </c>
      <c r="BH767" s="149">
        <f>IF(U767="sníž. přenesená",N767,0)</f>
        <v>0</v>
      </c>
      <c r="BI767" s="149">
        <f>IF(U767="nulová",N767,0)</f>
        <v>0</v>
      </c>
      <c r="BJ767" s="20" t="s">
        <v>80</v>
      </c>
      <c r="BK767" s="149">
        <f>ROUND(L767*K767,2)</f>
        <v>0</v>
      </c>
      <c r="BL767" s="20" t="s">
        <v>135</v>
      </c>
      <c r="BM767" s="20" t="s">
        <v>1202</v>
      </c>
    </row>
    <row r="768" spans="2:65" s="1" customFormat="1" ht="22.5" customHeight="1">
      <c r="B768" s="140"/>
      <c r="C768" s="141" t="s">
        <v>395</v>
      </c>
      <c r="D768" s="141" t="s">
        <v>131</v>
      </c>
      <c r="E768" s="142" t="s">
        <v>1203</v>
      </c>
      <c r="F768" s="260" t="s">
        <v>1204</v>
      </c>
      <c r="G768" s="260"/>
      <c r="H768" s="260"/>
      <c r="I768" s="260"/>
      <c r="J768" s="143" t="s">
        <v>144</v>
      </c>
      <c r="K768" s="144">
        <v>552.4</v>
      </c>
      <c r="L768" s="261">
        <v>0</v>
      </c>
      <c r="M768" s="261"/>
      <c r="N768" s="280">
        <f>ROUND(L768*K768,2)</f>
        <v>0</v>
      </c>
      <c r="O768" s="280"/>
      <c r="P768" s="280"/>
      <c r="Q768" s="280"/>
      <c r="R768" s="145"/>
      <c r="T768" s="146" t="s">
        <v>5</v>
      </c>
      <c r="U768" s="43" t="s">
        <v>39</v>
      </c>
      <c r="V768" s="147">
        <v>0</v>
      </c>
      <c r="W768" s="147">
        <f>V768*K768</f>
        <v>0</v>
      </c>
      <c r="X768" s="147">
        <v>0</v>
      </c>
      <c r="Y768" s="147">
        <f>X768*K768</f>
        <v>0</v>
      </c>
      <c r="Z768" s="147">
        <v>0</v>
      </c>
      <c r="AA768" s="148">
        <f>Z768*K768</f>
        <v>0</v>
      </c>
      <c r="AR768" s="20" t="s">
        <v>135</v>
      </c>
      <c r="AT768" s="20" t="s">
        <v>131</v>
      </c>
      <c r="AU768" s="20" t="s">
        <v>95</v>
      </c>
      <c r="AY768" s="20" t="s">
        <v>130</v>
      </c>
      <c r="BE768" s="149">
        <f>IF(U768="základní",N768,0)</f>
        <v>0</v>
      </c>
      <c r="BF768" s="149">
        <f>IF(U768="snížená",N768,0)</f>
        <v>0</v>
      </c>
      <c r="BG768" s="149">
        <f>IF(U768="zákl. přenesená",N768,0)</f>
        <v>0</v>
      </c>
      <c r="BH768" s="149">
        <f>IF(U768="sníž. přenesená",N768,0)</f>
        <v>0</v>
      </c>
      <c r="BI768" s="149">
        <f>IF(U768="nulová",N768,0)</f>
        <v>0</v>
      </c>
      <c r="BJ768" s="20" t="s">
        <v>80</v>
      </c>
      <c r="BK768" s="149">
        <f>ROUND(L768*K768,2)</f>
        <v>0</v>
      </c>
      <c r="BL768" s="20" t="s">
        <v>135</v>
      </c>
      <c r="BM768" s="20" t="s">
        <v>1205</v>
      </c>
    </row>
    <row r="769" spans="2:65" s="1" customFormat="1" ht="22.5" customHeight="1">
      <c r="B769" s="140"/>
      <c r="C769" s="141" t="s">
        <v>1206</v>
      </c>
      <c r="D769" s="141" t="s">
        <v>131</v>
      </c>
      <c r="E769" s="142" t="s">
        <v>433</v>
      </c>
      <c r="F769" s="260" t="s">
        <v>434</v>
      </c>
      <c r="G769" s="260"/>
      <c r="H769" s="260"/>
      <c r="I769" s="260"/>
      <c r="J769" s="143" t="s">
        <v>144</v>
      </c>
      <c r="K769" s="144">
        <v>857.6</v>
      </c>
      <c r="L769" s="261">
        <v>0</v>
      </c>
      <c r="M769" s="261"/>
      <c r="N769" s="280">
        <f>ROUND(L769*K769,2)</f>
        <v>0</v>
      </c>
      <c r="O769" s="280"/>
      <c r="P769" s="280"/>
      <c r="Q769" s="280"/>
      <c r="R769" s="145"/>
      <c r="T769" s="146" t="s">
        <v>5</v>
      </c>
      <c r="U769" s="43" t="s">
        <v>39</v>
      </c>
      <c r="V769" s="147">
        <v>0</v>
      </c>
      <c r="W769" s="147">
        <f>V769*K769</f>
        <v>0</v>
      </c>
      <c r="X769" s="147">
        <v>0</v>
      </c>
      <c r="Y769" s="147">
        <f>X769*K769</f>
        <v>0</v>
      </c>
      <c r="Z769" s="147">
        <v>0</v>
      </c>
      <c r="AA769" s="148">
        <f>Z769*K769</f>
        <v>0</v>
      </c>
      <c r="AR769" s="20" t="s">
        <v>135</v>
      </c>
      <c r="AT769" s="20" t="s">
        <v>131</v>
      </c>
      <c r="AU769" s="20" t="s">
        <v>95</v>
      </c>
      <c r="AY769" s="20" t="s">
        <v>130</v>
      </c>
      <c r="BE769" s="149">
        <f>IF(U769="základní",N769,0)</f>
        <v>0</v>
      </c>
      <c r="BF769" s="149">
        <f>IF(U769="snížená",N769,0)</f>
        <v>0</v>
      </c>
      <c r="BG769" s="149">
        <f>IF(U769="zákl. přenesená",N769,0)</f>
        <v>0</v>
      </c>
      <c r="BH769" s="149">
        <f>IF(U769="sníž. přenesená",N769,0)</f>
        <v>0</v>
      </c>
      <c r="BI769" s="149">
        <f>IF(U769="nulová",N769,0)</f>
        <v>0</v>
      </c>
      <c r="BJ769" s="20" t="s">
        <v>80</v>
      </c>
      <c r="BK769" s="149">
        <f>ROUND(L769*K769,2)</f>
        <v>0</v>
      </c>
      <c r="BL769" s="20" t="s">
        <v>135</v>
      </c>
      <c r="BM769" s="20" t="s">
        <v>1207</v>
      </c>
    </row>
    <row r="770" spans="2:65" s="1" customFormat="1" ht="30" customHeight="1">
      <c r="B770" s="34"/>
      <c r="C770" s="35"/>
      <c r="D770" s="35"/>
      <c r="E770" s="35"/>
      <c r="F770" s="283" t="s">
        <v>1208</v>
      </c>
      <c r="G770" s="284"/>
      <c r="H770" s="284"/>
      <c r="I770" s="284"/>
      <c r="J770" s="35"/>
      <c r="K770" s="35"/>
      <c r="L770" s="35"/>
      <c r="M770" s="35"/>
      <c r="N770" s="35"/>
      <c r="O770" s="35"/>
      <c r="P770" s="35"/>
      <c r="Q770" s="35"/>
      <c r="R770" s="36"/>
      <c r="T770" s="173"/>
      <c r="U770" s="35"/>
      <c r="V770" s="35"/>
      <c r="W770" s="35"/>
      <c r="X770" s="35"/>
      <c r="Y770" s="35"/>
      <c r="Z770" s="35"/>
      <c r="AA770" s="73"/>
      <c r="AT770" s="20" t="s">
        <v>481</v>
      </c>
      <c r="AU770" s="20" t="s">
        <v>95</v>
      </c>
    </row>
    <row r="771" spans="2:65" s="1" customFormat="1" ht="22.5" customHeight="1">
      <c r="B771" s="140"/>
      <c r="C771" s="141" t="s">
        <v>1209</v>
      </c>
      <c r="D771" s="141" t="s">
        <v>131</v>
      </c>
      <c r="E771" s="142" t="s">
        <v>1210</v>
      </c>
      <c r="F771" s="260" t="s">
        <v>1211</v>
      </c>
      <c r="G771" s="260"/>
      <c r="H771" s="260"/>
      <c r="I771" s="260"/>
      <c r="J771" s="143" t="s">
        <v>419</v>
      </c>
      <c r="K771" s="144">
        <v>4</v>
      </c>
      <c r="L771" s="261">
        <v>0</v>
      </c>
      <c r="M771" s="261"/>
      <c r="N771" s="280">
        <f>ROUND(L771*K771,2)</f>
        <v>0</v>
      </c>
      <c r="O771" s="280"/>
      <c r="P771" s="280"/>
      <c r="Q771" s="280"/>
      <c r="R771" s="145"/>
      <c r="T771" s="146" t="s">
        <v>5</v>
      </c>
      <c r="U771" s="43" t="s">
        <v>39</v>
      </c>
      <c r="V771" s="147">
        <v>0</v>
      </c>
      <c r="W771" s="147">
        <f>V771*K771</f>
        <v>0</v>
      </c>
      <c r="X771" s="147">
        <v>0</v>
      </c>
      <c r="Y771" s="147">
        <f>X771*K771</f>
        <v>0</v>
      </c>
      <c r="Z771" s="147">
        <v>0</v>
      </c>
      <c r="AA771" s="148">
        <f>Z771*K771</f>
        <v>0</v>
      </c>
      <c r="AR771" s="20" t="s">
        <v>135</v>
      </c>
      <c r="AT771" s="20" t="s">
        <v>131</v>
      </c>
      <c r="AU771" s="20" t="s">
        <v>95</v>
      </c>
      <c r="AY771" s="20" t="s">
        <v>130</v>
      </c>
      <c r="BE771" s="149">
        <f>IF(U771="základní",N771,0)</f>
        <v>0</v>
      </c>
      <c r="BF771" s="149">
        <f>IF(U771="snížená",N771,0)</f>
        <v>0</v>
      </c>
      <c r="BG771" s="149">
        <f>IF(U771="zákl. přenesená",N771,0)</f>
        <v>0</v>
      </c>
      <c r="BH771" s="149">
        <f>IF(U771="sníž. přenesená",N771,0)</f>
        <v>0</v>
      </c>
      <c r="BI771" s="149">
        <f>IF(U771="nulová",N771,0)</f>
        <v>0</v>
      </c>
      <c r="BJ771" s="20" t="s">
        <v>80</v>
      </c>
      <c r="BK771" s="149">
        <f>ROUND(L771*K771,2)</f>
        <v>0</v>
      </c>
      <c r="BL771" s="20" t="s">
        <v>135</v>
      </c>
      <c r="BM771" s="20" t="s">
        <v>1212</v>
      </c>
    </row>
    <row r="772" spans="2:65" s="1" customFormat="1" ht="54" customHeight="1">
      <c r="B772" s="34"/>
      <c r="C772" s="35"/>
      <c r="D772" s="35"/>
      <c r="E772" s="35"/>
      <c r="F772" s="283" t="s">
        <v>1213</v>
      </c>
      <c r="G772" s="284"/>
      <c r="H772" s="284"/>
      <c r="I772" s="284"/>
      <c r="J772" s="35"/>
      <c r="K772" s="35"/>
      <c r="L772" s="35"/>
      <c r="M772" s="35"/>
      <c r="N772" s="35"/>
      <c r="O772" s="35"/>
      <c r="P772" s="35"/>
      <c r="Q772" s="35"/>
      <c r="R772" s="36"/>
      <c r="T772" s="173"/>
      <c r="U772" s="35"/>
      <c r="V772" s="35"/>
      <c r="W772" s="35"/>
      <c r="X772" s="35"/>
      <c r="Y772" s="35"/>
      <c r="Z772" s="35"/>
      <c r="AA772" s="73"/>
      <c r="AT772" s="20" t="s">
        <v>481</v>
      </c>
      <c r="AU772" s="20" t="s">
        <v>95</v>
      </c>
    </row>
    <row r="773" spans="2:65" s="1" customFormat="1" ht="22.5" customHeight="1">
      <c r="B773" s="140"/>
      <c r="C773" s="141" t="s">
        <v>1059</v>
      </c>
      <c r="D773" s="141" t="s">
        <v>131</v>
      </c>
      <c r="E773" s="142" t="s">
        <v>1214</v>
      </c>
      <c r="F773" s="260" t="s">
        <v>431</v>
      </c>
      <c r="G773" s="260"/>
      <c r="H773" s="260"/>
      <c r="I773" s="260"/>
      <c r="J773" s="143" t="s">
        <v>419</v>
      </c>
      <c r="K773" s="144">
        <v>2</v>
      </c>
      <c r="L773" s="261">
        <v>0</v>
      </c>
      <c r="M773" s="261"/>
      <c r="N773" s="280">
        <f>ROUND(L773*K773,2)</f>
        <v>0</v>
      </c>
      <c r="O773" s="280"/>
      <c r="P773" s="280"/>
      <c r="Q773" s="280"/>
      <c r="R773" s="145"/>
      <c r="T773" s="146" t="s">
        <v>5</v>
      </c>
      <c r="U773" s="43" t="s">
        <v>39</v>
      </c>
      <c r="V773" s="147">
        <v>0</v>
      </c>
      <c r="W773" s="147">
        <f>V773*K773</f>
        <v>0</v>
      </c>
      <c r="X773" s="147">
        <v>0</v>
      </c>
      <c r="Y773" s="147">
        <f>X773*K773</f>
        <v>0</v>
      </c>
      <c r="Z773" s="147">
        <v>0</v>
      </c>
      <c r="AA773" s="148">
        <f>Z773*K773</f>
        <v>0</v>
      </c>
      <c r="AR773" s="20" t="s">
        <v>135</v>
      </c>
      <c r="AT773" s="20" t="s">
        <v>131</v>
      </c>
      <c r="AU773" s="20" t="s">
        <v>95</v>
      </c>
      <c r="AY773" s="20" t="s">
        <v>130</v>
      </c>
      <c r="BE773" s="149">
        <f>IF(U773="základní",N773,0)</f>
        <v>0</v>
      </c>
      <c r="BF773" s="149">
        <f>IF(U773="snížená",N773,0)</f>
        <v>0</v>
      </c>
      <c r="BG773" s="149">
        <f>IF(U773="zákl. přenesená",N773,0)</f>
        <v>0</v>
      </c>
      <c r="BH773" s="149">
        <f>IF(U773="sníž. přenesená",N773,0)</f>
        <v>0</v>
      </c>
      <c r="BI773" s="149">
        <f>IF(U773="nulová",N773,0)</f>
        <v>0</v>
      </c>
      <c r="BJ773" s="20" t="s">
        <v>80</v>
      </c>
      <c r="BK773" s="149">
        <f>ROUND(L773*K773,2)</f>
        <v>0</v>
      </c>
      <c r="BL773" s="20" t="s">
        <v>135</v>
      </c>
      <c r="BM773" s="20" t="s">
        <v>1215</v>
      </c>
    </row>
    <row r="774" spans="2:65" s="1" customFormat="1" ht="78" customHeight="1">
      <c r="B774" s="34"/>
      <c r="C774" s="35"/>
      <c r="D774" s="35"/>
      <c r="E774" s="35"/>
      <c r="F774" s="283" t="s">
        <v>1216</v>
      </c>
      <c r="G774" s="284"/>
      <c r="H774" s="284"/>
      <c r="I774" s="284"/>
      <c r="J774" s="35"/>
      <c r="K774" s="35"/>
      <c r="L774" s="35"/>
      <c r="M774" s="35"/>
      <c r="N774" s="35"/>
      <c r="O774" s="35"/>
      <c r="P774" s="35"/>
      <c r="Q774" s="35"/>
      <c r="R774" s="36"/>
      <c r="T774" s="173"/>
      <c r="U774" s="35"/>
      <c r="V774" s="35"/>
      <c r="W774" s="35"/>
      <c r="X774" s="35"/>
      <c r="Y774" s="35"/>
      <c r="Z774" s="35"/>
      <c r="AA774" s="73"/>
      <c r="AT774" s="20" t="s">
        <v>481</v>
      </c>
      <c r="AU774" s="20" t="s">
        <v>95</v>
      </c>
    </row>
    <row r="775" spans="2:65" s="1" customFormat="1" ht="31.5" customHeight="1">
      <c r="B775" s="140"/>
      <c r="C775" s="141" t="s">
        <v>1108</v>
      </c>
      <c r="D775" s="141" t="s">
        <v>131</v>
      </c>
      <c r="E775" s="142" t="s">
        <v>443</v>
      </c>
      <c r="F775" s="260" t="s">
        <v>444</v>
      </c>
      <c r="G775" s="260"/>
      <c r="H775" s="260"/>
      <c r="I775" s="260"/>
      <c r="J775" s="143" t="s">
        <v>445</v>
      </c>
      <c r="K775" s="144">
        <v>1</v>
      </c>
      <c r="L775" s="261">
        <v>0</v>
      </c>
      <c r="M775" s="261"/>
      <c r="N775" s="280">
        <f>ROUND(L775*K775,2)</f>
        <v>0</v>
      </c>
      <c r="O775" s="280"/>
      <c r="P775" s="280"/>
      <c r="Q775" s="280"/>
      <c r="R775" s="145"/>
      <c r="T775" s="146" t="s">
        <v>5</v>
      </c>
      <c r="U775" s="43" t="s">
        <v>39</v>
      </c>
      <c r="V775" s="147">
        <v>0</v>
      </c>
      <c r="W775" s="147">
        <f>V775*K775</f>
        <v>0</v>
      </c>
      <c r="X775" s="147">
        <v>0</v>
      </c>
      <c r="Y775" s="147">
        <f>X775*K775</f>
        <v>0</v>
      </c>
      <c r="Z775" s="147">
        <v>0</v>
      </c>
      <c r="AA775" s="148">
        <f>Z775*K775</f>
        <v>0</v>
      </c>
      <c r="AR775" s="20" t="s">
        <v>135</v>
      </c>
      <c r="AT775" s="20" t="s">
        <v>131</v>
      </c>
      <c r="AU775" s="20" t="s">
        <v>95</v>
      </c>
      <c r="AY775" s="20" t="s">
        <v>130</v>
      </c>
      <c r="BE775" s="149">
        <f>IF(U775="základní",N775,0)</f>
        <v>0</v>
      </c>
      <c r="BF775" s="149">
        <f>IF(U775="snížená",N775,0)</f>
        <v>0</v>
      </c>
      <c r="BG775" s="149">
        <f>IF(U775="zákl. přenesená",N775,0)</f>
        <v>0</v>
      </c>
      <c r="BH775" s="149">
        <f>IF(U775="sníž. přenesená",N775,0)</f>
        <v>0</v>
      </c>
      <c r="BI775" s="149">
        <f>IF(U775="nulová",N775,0)</f>
        <v>0</v>
      </c>
      <c r="BJ775" s="20" t="s">
        <v>80</v>
      </c>
      <c r="BK775" s="149">
        <f>ROUND(L775*K775,2)</f>
        <v>0</v>
      </c>
      <c r="BL775" s="20" t="s">
        <v>135</v>
      </c>
      <c r="BM775" s="20" t="s">
        <v>1217</v>
      </c>
    </row>
    <row r="776" spans="2:65" s="1" customFormat="1" ht="22.5" customHeight="1">
      <c r="B776" s="140"/>
      <c r="C776" s="141" t="s">
        <v>1120</v>
      </c>
      <c r="D776" s="141" t="s">
        <v>131</v>
      </c>
      <c r="E776" s="142" t="s">
        <v>448</v>
      </c>
      <c r="F776" s="260" t="s">
        <v>449</v>
      </c>
      <c r="G776" s="260"/>
      <c r="H776" s="260"/>
      <c r="I776" s="260"/>
      <c r="J776" s="143" t="s">
        <v>445</v>
      </c>
      <c r="K776" s="144">
        <v>1</v>
      </c>
      <c r="L776" s="261">
        <v>0</v>
      </c>
      <c r="M776" s="261"/>
      <c r="N776" s="280">
        <f>ROUND(L776*K776,2)</f>
        <v>0</v>
      </c>
      <c r="O776" s="280"/>
      <c r="P776" s="280"/>
      <c r="Q776" s="280"/>
      <c r="R776" s="145"/>
      <c r="T776" s="146" t="s">
        <v>5</v>
      </c>
      <c r="U776" s="43" t="s">
        <v>39</v>
      </c>
      <c r="V776" s="147">
        <v>0</v>
      </c>
      <c r="W776" s="147">
        <f>V776*K776</f>
        <v>0</v>
      </c>
      <c r="X776" s="147">
        <v>0</v>
      </c>
      <c r="Y776" s="147">
        <f>X776*K776</f>
        <v>0</v>
      </c>
      <c r="Z776" s="147">
        <v>0</v>
      </c>
      <c r="AA776" s="148">
        <f>Z776*K776</f>
        <v>0</v>
      </c>
      <c r="AR776" s="20" t="s">
        <v>135</v>
      </c>
      <c r="AT776" s="20" t="s">
        <v>131</v>
      </c>
      <c r="AU776" s="20" t="s">
        <v>95</v>
      </c>
      <c r="AY776" s="20" t="s">
        <v>130</v>
      </c>
      <c r="BE776" s="149">
        <f>IF(U776="základní",N776,0)</f>
        <v>0</v>
      </c>
      <c r="BF776" s="149">
        <f>IF(U776="snížená",N776,0)</f>
        <v>0</v>
      </c>
      <c r="BG776" s="149">
        <f>IF(U776="zákl. přenesená",N776,0)</f>
        <v>0</v>
      </c>
      <c r="BH776" s="149">
        <f>IF(U776="sníž. přenesená",N776,0)</f>
        <v>0</v>
      </c>
      <c r="BI776" s="149">
        <f>IF(U776="nulová",N776,0)</f>
        <v>0</v>
      </c>
      <c r="BJ776" s="20" t="s">
        <v>80</v>
      </c>
      <c r="BK776" s="149">
        <f>ROUND(L776*K776,2)</f>
        <v>0</v>
      </c>
      <c r="BL776" s="20" t="s">
        <v>135</v>
      </c>
      <c r="BM776" s="20" t="s">
        <v>1218</v>
      </c>
    </row>
    <row r="777" spans="2:65" s="1" customFormat="1" ht="66" customHeight="1">
      <c r="B777" s="34"/>
      <c r="C777" s="35"/>
      <c r="D777" s="35"/>
      <c r="E777" s="35"/>
      <c r="F777" s="283" t="s">
        <v>635</v>
      </c>
      <c r="G777" s="284"/>
      <c r="H777" s="284"/>
      <c r="I777" s="284"/>
      <c r="J777" s="35"/>
      <c r="K777" s="35"/>
      <c r="L777" s="35"/>
      <c r="M777" s="35"/>
      <c r="N777" s="35"/>
      <c r="O777" s="35"/>
      <c r="P777" s="35"/>
      <c r="Q777" s="35"/>
      <c r="R777" s="36"/>
      <c r="T777" s="173"/>
      <c r="U777" s="35"/>
      <c r="V777" s="35"/>
      <c r="W777" s="35"/>
      <c r="X777" s="35"/>
      <c r="Y777" s="35"/>
      <c r="Z777" s="35"/>
      <c r="AA777" s="73"/>
      <c r="AT777" s="20" t="s">
        <v>481</v>
      </c>
      <c r="AU777" s="20" t="s">
        <v>95</v>
      </c>
    </row>
    <row r="778" spans="2:65" s="1" customFormat="1" ht="44.25" customHeight="1">
      <c r="B778" s="140"/>
      <c r="C778" s="141" t="s">
        <v>1219</v>
      </c>
      <c r="D778" s="141" t="s">
        <v>131</v>
      </c>
      <c r="E778" s="142" t="s">
        <v>452</v>
      </c>
      <c r="F778" s="260" t="s">
        <v>453</v>
      </c>
      <c r="G778" s="260"/>
      <c r="H778" s="260"/>
      <c r="I778" s="260"/>
      <c r="J778" s="143" t="s">
        <v>445</v>
      </c>
      <c r="K778" s="144">
        <v>1</v>
      </c>
      <c r="L778" s="261">
        <v>0</v>
      </c>
      <c r="M778" s="261"/>
      <c r="N778" s="280">
        <f>ROUND(L778*K778,2)</f>
        <v>0</v>
      </c>
      <c r="O778" s="280"/>
      <c r="P778" s="280"/>
      <c r="Q778" s="280"/>
      <c r="R778" s="145"/>
      <c r="T778" s="146" t="s">
        <v>5</v>
      </c>
      <c r="U778" s="43" t="s">
        <v>39</v>
      </c>
      <c r="V778" s="147">
        <v>0</v>
      </c>
      <c r="W778" s="147">
        <f>V778*K778</f>
        <v>0</v>
      </c>
      <c r="X778" s="147">
        <v>0</v>
      </c>
      <c r="Y778" s="147">
        <f>X778*K778</f>
        <v>0</v>
      </c>
      <c r="Z778" s="147">
        <v>0</v>
      </c>
      <c r="AA778" s="148">
        <f>Z778*K778</f>
        <v>0</v>
      </c>
      <c r="AR778" s="20" t="s">
        <v>135</v>
      </c>
      <c r="AT778" s="20" t="s">
        <v>131</v>
      </c>
      <c r="AU778" s="20" t="s">
        <v>95</v>
      </c>
      <c r="AY778" s="20" t="s">
        <v>130</v>
      </c>
      <c r="BE778" s="149">
        <f>IF(U778="základní",N778,0)</f>
        <v>0</v>
      </c>
      <c r="BF778" s="149">
        <f>IF(U778="snížená",N778,0)</f>
        <v>0</v>
      </c>
      <c r="BG778" s="149">
        <f>IF(U778="zákl. přenesená",N778,0)</f>
        <v>0</v>
      </c>
      <c r="BH778" s="149">
        <f>IF(U778="sníž. přenesená",N778,0)</f>
        <v>0</v>
      </c>
      <c r="BI778" s="149">
        <f>IF(U778="nulová",N778,0)</f>
        <v>0</v>
      </c>
      <c r="BJ778" s="20" t="s">
        <v>80</v>
      </c>
      <c r="BK778" s="149">
        <f>ROUND(L778*K778,2)</f>
        <v>0</v>
      </c>
      <c r="BL778" s="20" t="s">
        <v>135</v>
      </c>
      <c r="BM778" s="20" t="s">
        <v>1220</v>
      </c>
    </row>
    <row r="779" spans="2:65" s="1" customFormat="1" ht="234" customHeight="1">
      <c r="B779" s="34"/>
      <c r="C779" s="35"/>
      <c r="D779" s="35"/>
      <c r="E779" s="35"/>
      <c r="F779" s="283" t="s">
        <v>636</v>
      </c>
      <c r="G779" s="284"/>
      <c r="H779" s="284"/>
      <c r="I779" s="284"/>
      <c r="J779" s="35"/>
      <c r="K779" s="35"/>
      <c r="L779" s="35"/>
      <c r="M779" s="35"/>
      <c r="N779" s="35"/>
      <c r="O779" s="35"/>
      <c r="P779" s="35"/>
      <c r="Q779" s="35"/>
      <c r="R779" s="36"/>
      <c r="T779" s="173"/>
      <c r="U779" s="35"/>
      <c r="V779" s="35"/>
      <c r="W779" s="35"/>
      <c r="X779" s="35"/>
      <c r="Y779" s="35"/>
      <c r="Z779" s="35"/>
      <c r="AA779" s="73"/>
      <c r="AT779" s="20" t="s">
        <v>481</v>
      </c>
      <c r="AU779" s="20" t="s">
        <v>95</v>
      </c>
    </row>
    <row r="780" spans="2:65" s="1" customFormat="1" ht="22.5" customHeight="1">
      <c r="B780" s="140"/>
      <c r="C780" s="141" t="s">
        <v>1112</v>
      </c>
      <c r="D780" s="141" t="s">
        <v>131</v>
      </c>
      <c r="E780" s="142" t="s">
        <v>455</v>
      </c>
      <c r="F780" s="260" t="s">
        <v>456</v>
      </c>
      <c r="G780" s="260"/>
      <c r="H780" s="260"/>
      <c r="I780" s="260"/>
      <c r="J780" s="143" t="s">
        <v>445</v>
      </c>
      <c r="K780" s="144">
        <v>1</v>
      </c>
      <c r="L780" s="261">
        <v>0</v>
      </c>
      <c r="M780" s="261"/>
      <c r="N780" s="280">
        <f>ROUND(L780*K780,2)</f>
        <v>0</v>
      </c>
      <c r="O780" s="280"/>
      <c r="P780" s="280"/>
      <c r="Q780" s="280"/>
      <c r="R780" s="145"/>
      <c r="T780" s="146" t="s">
        <v>5</v>
      </c>
      <c r="U780" s="43" t="s">
        <v>39</v>
      </c>
      <c r="V780" s="147">
        <v>0</v>
      </c>
      <c r="W780" s="147">
        <f>V780*K780</f>
        <v>0</v>
      </c>
      <c r="X780" s="147">
        <v>0</v>
      </c>
      <c r="Y780" s="147">
        <f>X780*K780</f>
        <v>0</v>
      </c>
      <c r="Z780" s="147">
        <v>0</v>
      </c>
      <c r="AA780" s="148">
        <f>Z780*K780</f>
        <v>0</v>
      </c>
      <c r="AR780" s="20" t="s">
        <v>135</v>
      </c>
      <c r="AT780" s="20" t="s">
        <v>131</v>
      </c>
      <c r="AU780" s="20" t="s">
        <v>95</v>
      </c>
      <c r="AY780" s="20" t="s">
        <v>130</v>
      </c>
      <c r="BE780" s="149">
        <f>IF(U780="základní",N780,0)</f>
        <v>0</v>
      </c>
      <c r="BF780" s="149">
        <f>IF(U780="snížená",N780,0)</f>
        <v>0</v>
      </c>
      <c r="BG780" s="149">
        <f>IF(U780="zákl. přenesená",N780,0)</f>
        <v>0</v>
      </c>
      <c r="BH780" s="149">
        <f>IF(U780="sníž. přenesená",N780,0)</f>
        <v>0</v>
      </c>
      <c r="BI780" s="149">
        <f>IF(U780="nulová",N780,0)</f>
        <v>0</v>
      </c>
      <c r="BJ780" s="20" t="s">
        <v>80</v>
      </c>
      <c r="BK780" s="149">
        <f>ROUND(L780*K780,2)</f>
        <v>0</v>
      </c>
      <c r="BL780" s="20" t="s">
        <v>135</v>
      </c>
      <c r="BM780" s="20" t="s">
        <v>1221</v>
      </c>
    </row>
    <row r="781" spans="2:65" s="1" customFormat="1" ht="246" customHeight="1">
      <c r="B781" s="34"/>
      <c r="C781" s="35"/>
      <c r="D781" s="35"/>
      <c r="E781" s="35"/>
      <c r="F781" s="283" t="s">
        <v>637</v>
      </c>
      <c r="G781" s="284"/>
      <c r="H781" s="284"/>
      <c r="I781" s="284"/>
      <c r="J781" s="35"/>
      <c r="K781" s="35"/>
      <c r="L781" s="35"/>
      <c r="M781" s="35"/>
      <c r="N781" s="35"/>
      <c r="O781" s="35"/>
      <c r="P781" s="35"/>
      <c r="Q781" s="35"/>
      <c r="R781" s="36"/>
      <c r="T781" s="173"/>
      <c r="U781" s="35"/>
      <c r="V781" s="35"/>
      <c r="W781" s="35"/>
      <c r="X781" s="35"/>
      <c r="Y781" s="35"/>
      <c r="Z781" s="35"/>
      <c r="AA781" s="73"/>
      <c r="AT781" s="20" t="s">
        <v>481</v>
      </c>
      <c r="AU781" s="20" t="s">
        <v>95</v>
      </c>
    </row>
    <row r="782" spans="2:65" s="1" customFormat="1" ht="57" customHeight="1">
      <c r="B782" s="140"/>
      <c r="C782" s="141" t="s">
        <v>1222</v>
      </c>
      <c r="D782" s="141" t="s">
        <v>131</v>
      </c>
      <c r="E782" s="142" t="s">
        <v>458</v>
      </c>
      <c r="F782" s="260" t="s">
        <v>1223</v>
      </c>
      <c r="G782" s="260"/>
      <c r="H782" s="260"/>
      <c r="I782" s="260"/>
      <c r="J782" s="143" t="s">
        <v>424</v>
      </c>
      <c r="K782" s="144">
        <v>1</v>
      </c>
      <c r="L782" s="261">
        <v>0</v>
      </c>
      <c r="M782" s="261"/>
      <c r="N782" s="280">
        <f>ROUND(L782*K782,2)</f>
        <v>0</v>
      </c>
      <c r="O782" s="280"/>
      <c r="P782" s="280"/>
      <c r="Q782" s="280"/>
      <c r="R782" s="145"/>
      <c r="T782" s="146" t="s">
        <v>5</v>
      </c>
      <c r="U782" s="43" t="s">
        <v>39</v>
      </c>
      <c r="V782" s="147">
        <v>0</v>
      </c>
      <c r="W782" s="147">
        <f>V782*K782</f>
        <v>0</v>
      </c>
      <c r="X782" s="147">
        <v>0</v>
      </c>
      <c r="Y782" s="147">
        <f>X782*K782</f>
        <v>0</v>
      </c>
      <c r="Z782" s="147">
        <v>0</v>
      </c>
      <c r="AA782" s="148">
        <f>Z782*K782</f>
        <v>0</v>
      </c>
      <c r="AR782" s="20" t="s">
        <v>135</v>
      </c>
      <c r="AT782" s="20" t="s">
        <v>131</v>
      </c>
      <c r="AU782" s="20" t="s">
        <v>95</v>
      </c>
      <c r="AY782" s="20" t="s">
        <v>130</v>
      </c>
      <c r="BE782" s="149">
        <f>IF(U782="základní",N782,0)</f>
        <v>0</v>
      </c>
      <c r="BF782" s="149">
        <f>IF(U782="snížená",N782,0)</f>
        <v>0</v>
      </c>
      <c r="BG782" s="149">
        <f>IF(U782="zákl. přenesená",N782,0)</f>
        <v>0</v>
      </c>
      <c r="BH782" s="149">
        <f>IF(U782="sníž. přenesená",N782,0)</f>
        <v>0</v>
      </c>
      <c r="BI782" s="149">
        <f>IF(U782="nulová",N782,0)</f>
        <v>0</v>
      </c>
      <c r="BJ782" s="20" t="s">
        <v>80</v>
      </c>
      <c r="BK782" s="149">
        <f>ROUND(L782*K782,2)</f>
        <v>0</v>
      </c>
      <c r="BL782" s="20" t="s">
        <v>135</v>
      </c>
      <c r="BM782" s="20" t="s">
        <v>1224</v>
      </c>
    </row>
    <row r="783" spans="2:65" s="1" customFormat="1" ht="44.25" customHeight="1">
      <c r="B783" s="140"/>
      <c r="C783" s="141" t="s">
        <v>1117</v>
      </c>
      <c r="D783" s="141" t="s">
        <v>131</v>
      </c>
      <c r="E783" s="142" t="s">
        <v>462</v>
      </c>
      <c r="F783" s="260" t="s">
        <v>1225</v>
      </c>
      <c r="G783" s="260"/>
      <c r="H783" s="260"/>
      <c r="I783" s="260"/>
      <c r="J783" s="143" t="s">
        <v>445</v>
      </c>
      <c r="K783" s="144">
        <v>1</v>
      </c>
      <c r="L783" s="261">
        <v>0</v>
      </c>
      <c r="M783" s="261"/>
      <c r="N783" s="280">
        <f>ROUND(L783*K783,2)</f>
        <v>0</v>
      </c>
      <c r="O783" s="280"/>
      <c r="P783" s="280"/>
      <c r="Q783" s="280"/>
      <c r="R783" s="145"/>
      <c r="T783" s="146" t="s">
        <v>5</v>
      </c>
      <c r="U783" s="43" t="s">
        <v>39</v>
      </c>
      <c r="V783" s="147">
        <v>0</v>
      </c>
      <c r="W783" s="147">
        <f>V783*K783</f>
        <v>0</v>
      </c>
      <c r="X783" s="147">
        <v>0</v>
      </c>
      <c r="Y783" s="147">
        <f>X783*K783</f>
        <v>0</v>
      </c>
      <c r="Z783" s="147">
        <v>0</v>
      </c>
      <c r="AA783" s="148">
        <f>Z783*K783</f>
        <v>0</v>
      </c>
      <c r="AR783" s="20" t="s">
        <v>135</v>
      </c>
      <c r="AT783" s="20" t="s">
        <v>131</v>
      </c>
      <c r="AU783" s="20" t="s">
        <v>95</v>
      </c>
      <c r="AY783" s="20" t="s">
        <v>130</v>
      </c>
      <c r="BE783" s="149">
        <f>IF(U783="základní",N783,0)</f>
        <v>0</v>
      </c>
      <c r="BF783" s="149">
        <f>IF(U783="snížená",N783,0)</f>
        <v>0</v>
      </c>
      <c r="BG783" s="149">
        <f>IF(U783="zákl. přenesená",N783,0)</f>
        <v>0</v>
      </c>
      <c r="BH783" s="149">
        <f>IF(U783="sníž. přenesená",N783,0)</f>
        <v>0</v>
      </c>
      <c r="BI783" s="149">
        <f>IF(U783="nulová",N783,0)</f>
        <v>0</v>
      </c>
      <c r="BJ783" s="20" t="s">
        <v>80</v>
      </c>
      <c r="BK783" s="149">
        <f>ROUND(L783*K783,2)</f>
        <v>0</v>
      </c>
      <c r="BL783" s="20" t="s">
        <v>135</v>
      </c>
      <c r="BM783" s="20" t="s">
        <v>1226</v>
      </c>
    </row>
    <row r="784" spans="2:65" s="1" customFormat="1" ht="162" customHeight="1">
      <c r="B784" s="34"/>
      <c r="C784" s="35"/>
      <c r="D784" s="35"/>
      <c r="E784" s="35"/>
      <c r="F784" s="283" t="s">
        <v>638</v>
      </c>
      <c r="G784" s="284"/>
      <c r="H784" s="284"/>
      <c r="I784" s="284"/>
      <c r="J784" s="35"/>
      <c r="K784" s="35"/>
      <c r="L784" s="35"/>
      <c r="M784" s="35"/>
      <c r="N784" s="35"/>
      <c r="O784" s="35"/>
      <c r="P784" s="35"/>
      <c r="Q784" s="35"/>
      <c r="R784" s="36"/>
      <c r="T784" s="173"/>
      <c r="U784" s="35"/>
      <c r="V784" s="35"/>
      <c r="W784" s="35"/>
      <c r="X784" s="35"/>
      <c r="Y784" s="35"/>
      <c r="Z784" s="35"/>
      <c r="AA784" s="73"/>
      <c r="AT784" s="20" t="s">
        <v>481</v>
      </c>
      <c r="AU784" s="20" t="s">
        <v>95</v>
      </c>
    </row>
    <row r="785" spans="2:65" s="1" customFormat="1" ht="44.25" customHeight="1">
      <c r="B785" s="140"/>
      <c r="C785" s="141" t="s">
        <v>1227</v>
      </c>
      <c r="D785" s="141" t="s">
        <v>131</v>
      </c>
      <c r="E785" s="142" t="s">
        <v>465</v>
      </c>
      <c r="F785" s="260" t="s">
        <v>1228</v>
      </c>
      <c r="G785" s="260"/>
      <c r="H785" s="260"/>
      <c r="I785" s="260"/>
      <c r="J785" s="143" t="s">
        <v>445</v>
      </c>
      <c r="K785" s="144">
        <v>1</v>
      </c>
      <c r="L785" s="261">
        <v>0</v>
      </c>
      <c r="M785" s="261"/>
      <c r="N785" s="280">
        <f>ROUND(L785*K785,2)</f>
        <v>0</v>
      </c>
      <c r="O785" s="280"/>
      <c r="P785" s="280"/>
      <c r="Q785" s="280"/>
      <c r="R785" s="145"/>
      <c r="T785" s="146" t="s">
        <v>5</v>
      </c>
      <c r="U785" s="43" t="s">
        <v>39</v>
      </c>
      <c r="V785" s="147">
        <v>0</v>
      </c>
      <c r="W785" s="147">
        <f>V785*K785</f>
        <v>0</v>
      </c>
      <c r="X785" s="147">
        <v>0</v>
      </c>
      <c r="Y785" s="147">
        <f>X785*K785</f>
        <v>0</v>
      </c>
      <c r="Z785" s="147">
        <v>0</v>
      </c>
      <c r="AA785" s="148">
        <f>Z785*K785</f>
        <v>0</v>
      </c>
      <c r="AR785" s="20" t="s">
        <v>135</v>
      </c>
      <c r="AT785" s="20" t="s">
        <v>131</v>
      </c>
      <c r="AU785" s="20" t="s">
        <v>95</v>
      </c>
      <c r="AY785" s="20" t="s">
        <v>130</v>
      </c>
      <c r="BE785" s="149">
        <f>IF(U785="základní",N785,0)</f>
        <v>0</v>
      </c>
      <c r="BF785" s="149">
        <f>IF(U785="snížená",N785,0)</f>
        <v>0</v>
      </c>
      <c r="BG785" s="149">
        <f>IF(U785="zákl. přenesená",N785,0)</f>
        <v>0</v>
      </c>
      <c r="BH785" s="149">
        <f>IF(U785="sníž. přenesená",N785,0)</f>
        <v>0</v>
      </c>
      <c r="BI785" s="149">
        <f>IF(U785="nulová",N785,0)</f>
        <v>0</v>
      </c>
      <c r="BJ785" s="20" t="s">
        <v>80</v>
      </c>
      <c r="BK785" s="149">
        <f>ROUND(L785*K785,2)</f>
        <v>0</v>
      </c>
      <c r="BL785" s="20" t="s">
        <v>135</v>
      </c>
      <c r="BM785" s="20" t="s">
        <v>1229</v>
      </c>
    </row>
    <row r="786" spans="2:65" s="1" customFormat="1" ht="150" customHeight="1">
      <c r="B786" s="34"/>
      <c r="C786" s="35"/>
      <c r="D786" s="35"/>
      <c r="E786" s="35"/>
      <c r="F786" s="283" t="s">
        <v>639</v>
      </c>
      <c r="G786" s="284"/>
      <c r="H786" s="284"/>
      <c r="I786" s="284"/>
      <c r="J786" s="35"/>
      <c r="K786" s="35"/>
      <c r="L786" s="35"/>
      <c r="M786" s="35"/>
      <c r="N786" s="35"/>
      <c r="O786" s="35"/>
      <c r="P786" s="35"/>
      <c r="Q786" s="35"/>
      <c r="R786" s="36"/>
      <c r="T786" s="173"/>
      <c r="U786" s="35"/>
      <c r="V786" s="35"/>
      <c r="W786" s="35"/>
      <c r="X786" s="35"/>
      <c r="Y786" s="35"/>
      <c r="Z786" s="35"/>
      <c r="AA786" s="73"/>
      <c r="AT786" s="20" t="s">
        <v>481</v>
      </c>
      <c r="AU786" s="20" t="s">
        <v>95</v>
      </c>
    </row>
    <row r="787" spans="2:65" s="1" customFormat="1" ht="22.5" customHeight="1">
      <c r="B787" s="140"/>
      <c r="C787" s="141" t="s">
        <v>1230</v>
      </c>
      <c r="D787" s="141" t="s">
        <v>131</v>
      </c>
      <c r="E787" s="142" t="s">
        <v>468</v>
      </c>
      <c r="F787" s="260" t="s">
        <v>469</v>
      </c>
      <c r="G787" s="260"/>
      <c r="H787" s="260"/>
      <c r="I787" s="260"/>
      <c r="J787" s="143" t="s">
        <v>445</v>
      </c>
      <c r="K787" s="144">
        <v>1</v>
      </c>
      <c r="L787" s="261">
        <v>0</v>
      </c>
      <c r="M787" s="261"/>
      <c r="N787" s="280">
        <f>ROUND(L787*K787,2)</f>
        <v>0</v>
      </c>
      <c r="O787" s="280"/>
      <c r="P787" s="280"/>
      <c r="Q787" s="280"/>
      <c r="R787" s="145"/>
      <c r="T787" s="146" t="s">
        <v>5</v>
      </c>
      <c r="U787" s="43" t="s">
        <v>39</v>
      </c>
      <c r="V787" s="147">
        <v>0</v>
      </c>
      <c r="W787" s="147">
        <f>V787*K787</f>
        <v>0</v>
      </c>
      <c r="X787" s="147">
        <v>0</v>
      </c>
      <c r="Y787" s="147">
        <f>X787*K787</f>
        <v>0</v>
      </c>
      <c r="Z787" s="147">
        <v>0</v>
      </c>
      <c r="AA787" s="148">
        <f>Z787*K787</f>
        <v>0</v>
      </c>
      <c r="AR787" s="20" t="s">
        <v>135</v>
      </c>
      <c r="AT787" s="20" t="s">
        <v>131</v>
      </c>
      <c r="AU787" s="20" t="s">
        <v>95</v>
      </c>
      <c r="AY787" s="20" t="s">
        <v>130</v>
      </c>
      <c r="BE787" s="149">
        <f>IF(U787="základní",N787,0)</f>
        <v>0</v>
      </c>
      <c r="BF787" s="149">
        <f>IF(U787="snížená",N787,0)</f>
        <v>0</v>
      </c>
      <c r="BG787" s="149">
        <f>IF(U787="zákl. přenesená",N787,0)</f>
        <v>0</v>
      </c>
      <c r="BH787" s="149">
        <f>IF(U787="sníž. přenesená",N787,0)</f>
        <v>0</v>
      </c>
      <c r="BI787" s="149">
        <f>IF(U787="nulová",N787,0)</f>
        <v>0</v>
      </c>
      <c r="BJ787" s="20" t="s">
        <v>80</v>
      </c>
      <c r="BK787" s="149">
        <f>ROUND(L787*K787,2)</f>
        <v>0</v>
      </c>
      <c r="BL787" s="20" t="s">
        <v>135</v>
      </c>
      <c r="BM787" s="20" t="s">
        <v>1231</v>
      </c>
    </row>
    <row r="788" spans="2:65" s="1" customFormat="1" ht="54" customHeight="1">
      <c r="B788" s="34"/>
      <c r="C788" s="35"/>
      <c r="D788" s="35"/>
      <c r="E788" s="35"/>
      <c r="F788" s="283" t="s">
        <v>640</v>
      </c>
      <c r="G788" s="284"/>
      <c r="H788" s="284"/>
      <c r="I788" s="284"/>
      <c r="J788" s="35"/>
      <c r="K788" s="35"/>
      <c r="L788" s="35"/>
      <c r="M788" s="35"/>
      <c r="N788" s="35"/>
      <c r="O788" s="35"/>
      <c r="P788" s="35"/>
      <c r="Q788" s="35"/>
      <c r="R788" s="36"/>
      <c r="T788" s="173"/>
      <c r="U788" s="35"/>
      <c r="V788" s="35"/>
      <c r="W788" s="35"/>
      <c r="X788" s="35"/>
      <c r="Y788" s="35"/>
      <c r="Z788" s="35"/>
      <c r="AA788" s="73"/>
      <c r="AT788" s="20" t="s">
        <v>481</v>
      </c>
      <c r="AU788" s="20" t="s">
        <v>95</v>
      </c>
    </row>
    <row r="789" spans="2:65" s="1" customFormat="1" ht="22.5" customHeight="1">
      <c r="B789" s="140"/>
      <c r="C789" s="141" t="s">
        <v>1124</v>
      </c>
      <c r="D789" s="141" t="s">
        <v>131</v>
      </c>
      <c r="E789" s="142" t="s">
        <v>471</v>
      </c>
      <c r="F789" s="260" t="s">
        <v>472</v>
      </c>
      <c r="G789" s="260"/>
      <c r="H789" s="260"/>
      <c r="I789" s="260"/>
      <c r="J789" s="143" t="s">
        <v>445</v>
      </c>
      <c r="K789" s="144">
        <v>1</v>
      </c>
      <c r="L789" s="261">
        <v>0</v>
      </c>
      <c r="M789" s="261"/>
      <c r="N789" s="280">
        <f>ROUND(L789*K789,2)</f>
        <v>0</v>
      </c>
      <c r="O789" s="280"/>
      <c r="P789" s="280"/>
      <c r="Q789" s="280"/>
      <c r="R789" s="145"/>
      <c r="T789" s="146" t="s">
        <v>5</v>
      </c>
      <c r="U789" s="43" t="s">
        <v>39</v>
      </c>
      <c r="V789" s="147">
        <v>0</v>
      </c>
      <c r="W789" s="147">
        <f>V789*K789</f>
        <v>0</v>
      </c>
      <c r="X789" s="147">
        <v>0</v>
      </c>
      <c r="Y789" s="147">
        <f>X789*K789</f>
        <v>0</v>
      </c>
      <c r="Z789" s="147">
        <v>0</v>
      </c>
      <c r="AA789" s="148">
        <f>Z789*K789</f>
        <v>0</v>
      </c>
      <c r="AR789" s="20" t="s">
        <v>135</v>
      </c>
      <c r="AT789" s="20" t="s">
        <v>131</v>
      </c>
      <c r="AU789" s="20" t="s">
        <v>95</v>
      </c>
      <c r="AY789" s="20" t="s">
        <v>130</v>
      </c>
      <c r="BE789" s="149">
        <f>IF(U789="základní",N789,0)</f>
        <v>0</v>
      </c>
      <c r="BF789" s="149">
        <f>IF(U789="snížená",N789,0)</f>
        <v>0</v>
      </c>
      <c r="BG789" s="149">
        <f>IF(U789="zákl. přenesená",N789,0)</f>
        <v>0</v>
      </c>
      <c r="BH789" s="149">
        <f>IF(U789="sníž. přenesená",N789,0)</f>
        <v>0</v>
      </c>
      <c r="BI789" s="149">
        <f>IF(U789="nulová",N789,0)</f>
        <v>0</v>
      </c>
      <c r="BJ789" s="20" t="s">
        <v>80</v>
      </c>
      <c r="BK789" s="149">
        <f>ROUND(L789*K789,2)</f>
        <v>0</v>
      </c>
      <c r="BL789" s="20" t="s">
        <v>135</v>
      </c>
      <c r="BM789" s="20" t="s">
        <v>1232</v>
      </c>
    </row>
    <row r="790" spans="2:65" s="1" customFormat="1" ht="222" customHeight="1">
      <c r="B790" s="34"/>
      <c r="C790" s="35"/>
      <c r="D790" s="35"/>
      <c r="E790" s="35"/>
      <c r="F790" s="283" t="s">
        <v>641</v>
      </c>
      <c r="G790" s="284"/>
      <c r="H790" s="284"/>
      <c r="I790" s="284"/>
      <c r="J790" s="35"/>
      <c r="K790" s="35"/>
      <c r="L790" s="35"/>
      <c r="M790" s="35"/>
      <c r="N790" s="35"/>
      <c r="O790" s="35"/>
      <c r="P790" s="35"/>
      <c r="Q790" s="35"/>
      <c r="R790" s="36"/>
      <c r="T790" s="173"/>
      <c r="U790" s="35"/>
      <c r="V790" s="35"/>
      <c r="W790" s="35"/>
      <c r="X790" s="35"/>
      <c r="Y790" s="35"/>
      <c r="Z790" s="35"/>
      <c r="AA790" s="73"/>
      <c r="AT790" s="20" t="s">
        <v>481</v>
      </c>
      <c r="AU790" s="20" t="s">
        <v>95</v>
      </c>
    </row>
    <row r="791" spans="2:65" s="1" customFormat="1" ht="22.5" customHeight="1">
      <c r="B791" s="140"/>
      <c r="C791" s="141" t="s">
        <v>1233</v>
      </c>
      <c r="D791" s="141" t="s">
        <v>131</v>
      </c>
      <c r="E791" s="142" t="s">
        <v>474</v>
      </c>
      <c r="F791" s="260" t="s">
        <v>475</v>
      </c>
      <c r="G791" s="260"/>
      <c r="H791" s="260"/>
      <c r="I791" s="260"/>
      <c r="J791" s="143" t="s">
        <v>424</v>
      </c>
      <c r="K791" s="144">
        <v>1</v>
      </c>
      <c r="L791" s="261">
        <v>0</v>
      </c>
      <c r="M791" s="261"/>
      <c r="N791" s="280">
        <f>ROUND(L791*K791,2)</f>
        <v>0</v>
      </c>
      <c r="O791" s="280"/>
      <c r="P791" s="280"/>
      <c r="Q791" s="280"/>
      <c r="R791" s="145"/>
      <c r="T791" s="146" t="s">
        <v>5</v>
      </c>
      <c r="U791" s="43" t="s">
        <v>39</v>
      </c>
      <c r="V791" s="147">
        <v>0</v>
      </c>
      <c r="W791" s="147">
        <f>V791*K791</f>
        <v>0</v>
      </c>
      <c r="X791" s="147">
        <v>0</v>
      </c>
      <c r="Y791" s="147">
        <f>X791*K791</f>
        <v>0</v>
      </c>
      <c r="Z791" s="147">
        <v>0</v>
      </c>
      <c r="AA791" s="148">
        <f>Z791*K791</f>
        <v>0</v>
      </c>
      <c r="AR791" s="20" t="s">
        <v>135</v>
      </c>
      <c r="AT791" s="20" t="s">
        <v>131</v>
      </c>
      <c r="AU791" s="20" t="s">
        <v>95</v>
      </c>
      <c r="AY791" s="20" t="s">
        <v>130</v>
      </c>
      <c r="BE791" s="149">
        <f>IF(U791="základní",N791,0)</f>
        <v>0</v>
      </c>
      <c r="BF791" s="149">
        <f>IF(U791="snížená",N791,0)</f>
        <v>0</v>
      </c>
      <c r="BG791" s="149">
        <f>IF(U791="zákl. přenesená",N791,0)</f>
        <v>0</v>
      </c>
      <c r="BH791" s="149">
        <f>IF(U791="sníž. přenesená",N791,0)</f>
        <v>0</v>
      </c>
      <c r="BI791" s="149">
        <f>IF(U791="nulová",N791,0)</f>
        <v>0</v>
      </c>
      <c r="BJ791" s="20" t="s">
        <v>80</v>
      </c>
      <c r="BK791" s="149">
        <f>ROUND(L791*K791,2)</f>
        <v>0</v>
      </c>
      <c r="BL791" s="20" t="s">
        <v>135</v>
      </c>
      <c r="BM791" s="20" t="s">
        <v>1234</v>
      </c>
    </row>
    <row r="792" spans="2:65" s="1" customFormat="1" ht="30" customHeight="1">
      <c r="B792" s="34"/>
      <c r="C792" s="35"/>
      <c r="D792" s="35"/>
      <c r="E792" s="35"/>
      <c r="F792" s="283" t="s">
        <v>642</v>
      </c>
      <c r="G792" s="284"/>
      <c r="H792" s="284"/>
      <c r="I792" s="284"/>
      <c r="J792" s="35"/>
      <c r="K792" s="35"/>
      <c r="L792" s="35"/>
      <c r="M792" s="35"/>
      <c r="N792" s="35"/>
      <c r="O792" s="35"/>
      <c r="P792" s="35"/>
      <c r="Q792" s="35"/>
      <c r="R792" s="36"/>
      <c r="T792" s="101"/>
      <c r="U792" s="55"/>
      <c r="V792" s="55"/>
      <c r="W792" s="55"/>
      <c r="X792" s="55"/>
      <c r="Y792" s="55"/>
      <c r="Z792" s="55"/>
      <c r="AA792" s="57"/>
      <c r="AT792" s="20" t="s">
        <v>481</v>
      </c>
      <c r="AU792" s="20" t="s">
        <v>95</v>
      </c>
    </row>
    <row r="793" spans="2:65" s="1" customFormat="1" ht="6.95" customHeight="1">
      <c r="B793" s="58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60"/>
    </row>
  </sheetData>
  <mergeCells count="1038">
    <mergeCell ref="H1:K1"/>
    <mergeCell ref="S2:AC2"/>
    <mergeCell ref="F788:I788"/>
    <mergeCell ref="F789:I789"/>
    <mergeCell ref="L789:M789"/>
    <mergeCell ref="N789:Q789"/>
    <mergeCell ref="F790:I790"/>
    <mergeCell ref="F791:I791"/>
    <mergeCell ref="L791:M791"/>
    <mergeCell ref="N791:Q791"/>
    <mergeCell ref="F792:I792"/>
    <mergeCell ref="N124:Q124"/>
    <mergeCell ref="N125:Q125"/>
    <mergeCell ref="N126:Q126"/>
    <mergeCell ref="N154:Q154"/>
    <mergeCell ref="N164:Q164"/>
    <mergeCell ref="N167:Q167"/>
    <mergeCell ref="N168:Q168"/>
    <mergeCell ref="N226:Q226"/>
    <mergeCell ref="N385:Q385"/>
    <mergeCell ref="N473:Q473"/>
    <mergeCell ref="N571:Q571"/>
    <mergeCell ref="N580:Q580"/>
    <mergeCell ref="N607:Q607"/>
    <mergeCell ref="N609:Q609"/>
    <mergeCell ref="N619:Q619"/>
    <mergeCell ref="N620:Q620"/>
    <mergeCell ref="F779:I779"/>
    <mergeCell ref="F780:I780"/>
    <mergeCell ref="L780:M780"/>
    <mergeCell ref="N780:Q780"/>
    <mergeCell ref="F781:I781"/>
    <mergeCell ref="F782:I782"/>
    <mergeCell ref="L782:M782"/>
    <mergeCell ref="N782:Q782"/>
    <mergeCell ref="F783:I783"/>
    <mergeCell ref="L783:M783"/>
    <mergeCell ref="N783:Q783"/>
    <mergeCell ref="F784:I784"/>
    <mergeCell ref="F785:I785"/>
    <mergeCell ref="L785:M785"/>
    <mergeCell ref="N785:Q785"/>
    <mergeCell ref="F786:I786"/>
    <mergeCell ref="F787:I787"/>
    <mergeCell ref="L787:M787"/>
    <mergeCell ref="N787:Q787"/>
    <mergeCell ref="F771:I771"/>
    <mergeCell ref="L771:M771"/>
    <mergeCell ref="N771:Q771"/>
    <mergeCell ref="F772:I772"/>
    <mergeCell ref="F773:I773"/>
    <mergeCell ref="L773:M773"/>
    <mergeCell ref="N773:Q773"/>
    <mergeCell ref="F774:I774"/>
    <mergeCell ref="F775:I775"/>
    <mergeCell ref="L775:M775"/>
    <mergeCell ref="N775:Q775"/>
    <mergeCell ref="F776:I776"/>
    <mergeCell ref="L776:M776"/>
    <mergeCell ref="N776:Q776"/>
    <mergeCell ref="F777:I777"/>
    <mergeCell ref="F778:I778"/>
    <mergeCell ref="L778:M778"/>
    <mergeCell ref="N778:Q778"/>
    <mergeCell ref="F760:I760"/>
    <mergeCell ref="F761:I761"/>
    <mergeCell ref="F762:I762"/>
    <mergeCell ref="F763:I763"/>
    <mergeCell ref="F764:I764"/>
    <mergeCell ref="F765:I765"/>
    <mergeCell ref="F766:I766"/>
    <mergeCell ref="F767:I767"/>
    <mergeCell ref="L767:M767"/>
    <mergeCell ref="N767:Q767"/>
    <mergeCell ref="F768:I768"/>
    <mergeCell ref="L768:M768"/>
    <mergeCell ref="N768:Q768"/>
    <mergeCell ref="F769:I769"/>
    <mergeCell ref="L769:M769"/>
    <mergeCell ref="N769:Q769"/>
    <mergeCell ref="F770:I770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F751:I751"/>
    <mergeCell ref="F752:I752"/>
    <mergeCell ref="F753:I753"/>
    <mergeCell ref="F754:I754"/>
    <mergeCell ref="F755:I755"/>
    <mergeCell ref="F756:I756"/>
    <mergeCell ref="F757:I757"/>
    <mergeCell ref="F758:I758"/>
    <mergeCell ref="F759:I759"/>
    <mergeCell ref="F726:I726"/>
    <mergeCell ref="F727:I727"/>
    <mergeCell ref="F728:I728"/>
    <mergeCell ref="F729:I729"/>
    <mergeCell ref="F730:I730"/>
    <mergeCell ref="F731:I731"/>
    <mergeCell ref="F732:I732"/>
    <mergeCell ref="F733:I733"/>
    <mergeCell ref="F734:I734"/>
    <mergeCell ref="F735:I735"/>
    <mergeCell ref="F736:I736"/>
    <mergeCell ref="F737:I737"/>
    <mergeCell ref="F738:I738"/>
    <mergeCell ref="F739:I739"/>
    <mergeCell ref="F740:I740"/>
    <mergeCell ref="F741:I741"/>
    <mergeCell ref="F742:I742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F720:I720"/>
    <mergeCell ref="F721:I721"/>
    <mergeCell ref="F722:I722"/>
    <mergeCell ref="F723:I723"/>
    <mergeCell ref="F724:I724"/>
    <mergeCell ref="F725:I725"/>
    <mergeCell ref="F694:I694"/>
    <mergeCell ref="L694:M694"/>
    <mergeCell ref="N694:Q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F707:I707"/>
    <mergeCell ref="F708:I708"/>
    <mergeCell ref="F677:I677"/>
    <mergeCell ref="F678:I678"/>
    <mergeCell ref="F679:I679"/>
    <mergeCell ref="F680:I680"/>
    <mergeCell ref="F681:I681"/>
    <mergeCell ref="F682:I682"/>
    <mergeCell ref="F683:I683"/>
    <mergeCell ref="F684:I684"/>
    <mergeCell ref="F685:I685"/>
    <mergeCell ref="F686:I686"/>
    <mergeCell ref="F687:I687"/>
    <mergeCell ref="F688:I688"/>
    <mergeCell ref="F689:I689"/>
    <mergeCell ref="F690:I690"/>
    <mergeCell ref="F691:I691"/>
    <mergeCell ref="F692:I692"/>
    <mergeCell ref="F693:I693"/>
    <mergeCell ref="F660:I660"/>
    <mergeCell ref="F661:I661"/>
    <mergeCell ref="F662:I662"/>
    <mergeCell ref="F663:I663"/>
    <mergeCell ref="F664:I664"/>
    <mergeCell ref="F665:I665"/>
    <mergeCell ref="F666:I666"/>
    <mergeCell ref="F667:I667"/>
    <mergeCell ref="F668:I668"/>
    <mergeCell ref="F669:I669"/>
    <mergeCell ref="F670:I670"/>
    <mergeCell ref="F671:I671"/>
    <mergeCell ref="F672:I672"/>
    <mergeCell ref="F673:I673"/>
    <mergeCell ref="F674:I674"/>
    <mergeCell ref="F675:I675"/>
    <mergeCell ref="F676:I676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F611:I611"/>
    <mergeCell ref="F612:I612"/>
    <mergeCell ref="F613:I613"/>
    <mergeCell ref="F614:I614"/>
    <mergeCell ref="F615:I615"/>
    <mergeCell ref="L615:M615"/>
    <mergeCell ref="N615:Q615"/>
    <mergeCell ref="F616:I616"/>
    <mergeCell ref="F617:I617"/>
    <mergeCell ref="F618:I618"/>
    <mergeCell ref="F621:I621"/>
    <mergeCell ref="L621:M621"/>
    <mergeCell ref="N621:Q621"/>
    <mergeCell ref="F622:I622"/>
    <mergeCell ref="F623:I623"/>
    <mergeCell ref="F624:I624"/>
    <mergeCell ref="F625:I625"/>
    <mergeCell ref="F599:I599"/>
    <mergeCell ref="F600:I600"/>
    <mergeCell ref="F601:I601"/>
    <mergeCell ref="L601:M601"/>
    <mergeCell ref="N601:Q601"/>
    <mergeCell ref="F602:I602"/>
    <mergeCell ref="F603:I603"/>
    <mergeCell ref="F604:I604"/>
    <mergeCell ref="L604:M604"/>
    <mergeCell ref="N604:Q604"/>
    <mergeCell ref="F605:I605"/>
    <mergeCell ref="F606:I606"/>
    <mergeCell ref="F608:I608"/>
    <mergeCell ref="L608:M608"/>
    <mergeCell ref="N608:Q608"/>
    <mergeCell ref="F610:I610"/>
    <mergeCell ref="L610:M610"/>
    <mergeCell ref="N610:Q610"/>
    <mergeCell ref="F587:I587"/>
    <mergeCell ref="F588:I588"/>
    <mergeCell ref="L588:M588"/>
    <mergeCell ref="N588:Q588"/>
    <mergeCell ref="F589:I589"/>
    <mergeCell ref="F590:I590"/>
    <mergeCell ref="F591:I591"/>
    <mergeCell ref="F592:I592"/>
    <mergeCell ref="F593:I593"/>
    <mergeCell ref="L593:M593"/>
    <mergeCell ref="N593:Q593"/>
    <mergeCell ref="F594:I594"/>
    <mergeCell ref="F595:I595"/>
    <mergeCell ref="F596:I596"/>
    <mergeCell ref="F597:I597"/>
    <mergeCell ref="F598:I598"/>
    <mergeCell ref="L598:M598"/>
    <mergeCell ref="N598:Q598"/>
    <mergeCell ref="F577:I577"/>
    <mergeCell ref="L577:M577"/>
    <mergeCell ref="N577:Q577"/>
    <mergeCell ref="F578:I578"/>
    <mergeCell ref="L578:M578"/>
    <mergeCell ref="N578:Q578"/>
    <mergeCell ref="F579:I579"/>
    <mergeCell ref="L579:M579"/>
    <mergeCell ref="N579:Q579"/>
    <mergeCell ref="F581:I581"/>
    <mergeCell ref="L581:M581"/>
    <mergeCell ref="N581:Q581"/>
    <mergeCell ref="F582:I582"/>
    <mergeCell ref="F583:I583"/>
    <mergeCell ref="F584:I584"/>
    <mergeCell ref="F585:I585"/>
    <mergeCell ref="F586:I586"/>
    <mergeCell ref="F567:I567"/>
    <mergeCell ref="F568:I568"/>
    <mergeCell ref="L568:M568"/>
    <mergeCell ref="N568:Q568"/>
    <mergeCell ref="F569:I569"/>
    <mergeCell ref="F570:I570"/>
    <mergeCell ref="L570:M570"/>
    <mergeCell ref="N570:Q570"/>
    <mergeCell ref="F572:I572"/>
    <mergeCell ref="L572:M572"/>
    <mergeCell ref="N572:Q572"/>
    <mergeCell ref="F573:I573"/>
    <mergeCell ref="F574:I574"/>
    <mergeCell ref="F575:I575"/>
    <mergeCell ref="L575:M575"/>
    <mergeCell ref="N575:Q575"/>
    <mergeCell ref="F576:I576"/>
    <mergeCell ref="L576:M576"/>
    <mergeCell ref="N576:Q576"/>
    <mergeCell ref="F560:I560"/>
    <mergeCell ref="L560:M560"/>
    <mergeCell ref="N560:Q560"/>
    <mergeCell ref="F561:I561"/>
    <mergeCell ref="F562:I562"/>
    <mergeCell ref="L562:M562"/>
    <mergeCell ref="N562:Q562"/>
    <mergeCell ref="F563:I563"/>
    <mergeCell ref="L563:M563"/>
    <mergeCell ref="N563:Q563"/>
    <mergeCell ref="F564:I564"/>
    <mergeCell ref="L564:M564"/>
    <mergeCell ref="N564:Q564"/>
    <mergeCell ref="F565:I565"/>
    <mergeCell ref="F566:I566"/>
    <mergeCell ref="L566:M566"/>
    <mergeCell ref="N566:Q566"/>
    <mergeCell ref="F549:I549"/>
    <mergeCell ref="F550:I550"/>
    <mergeCell ref="L550:M550"/>
    <mergeCell ref="N550:Q550"/>
    <mergeCell ref="F551:I551"/>
    <mergeCell ref="F552:I552"/>
    <mergeCell ref="F553:I553"/>
    <mergeCell ref="L553:M553"/>
    <mergeCell ref="N553:Q553"/>
    <mergeCell ref="F554:I554"/>
    <mergeCell ref="F555:I555"/>
    <mergeCell ref="F556:I556"/>
    <mergeCell ref="F557:I557"/>
    <mergeCell ref="L557:M557"/>
    <mergeCell ref="N557:Q557"/>
    <mergeCell ref="F558:I558"/>
    <mergeCell ref="F559:I559"/>
    <mergeCell ref="F536:I536"/>
    <mergeCell ref="L536:M536"/>
    <mergeCell ref="N536:Q536"/>
    <mergeCell ref="F537:I537"/>
    <mergeCell ref="F538:I538"/>
    <mergeCell ref="F539:I539"/>
    <mergeCell ref="F540:I540"/>
    <mergeCell ref="F541:I541"/>
    <mergeCell ref="F542:I542"/>
    <mergeCell ref="F543:I543"/>
    <mergeCell ref="L543:M543"/>
    <mergeCell ref="N543:Q543"/>
    <mergeCell ref="F544:I544"/>
    <mergeCell ref="F545:I545"/>
    <mergeCell ref="F546:I546"/>
    <mergeCell ref="F547:I547"/>
    <mergeCell ref="F548:I548"/>
    <mergeCell ref="F527:I527"/>
    <mergeCell ref="F528:I528"/>
    <mergeCell ref="L528:M528"/>
    <mergeCell ref="N528:Q528"/>
    <mergeCell ref="F529:I529"/>
    <mergeCell ref="F530:I530"/>
    <mergeCell ref="L530:M530"/>
    <mergeCell ref="N530:Q530"/>
    <mergeCell ref="F531:I531"/>
    <mergeCell ref="F532:I532"/>
    <mergeCell ref="L532:M532"/>
    <mergeCell ref="N532:Q532"/>
    <mergeCell ref="F533:I533"/>
    <mergeCell ref="F534:I534"/>
    <mergeCell ref="L534:M534"/>
    <mergeCell ref="N534:Q534"/>
    <mergeCell ref="F535:I535"/>
    <mergeCell ref="F518:I518"/>
    <mergeCell ref="F519:I519"/>
    <mergeCell ref="L519:M519"/>
    <mergeCell ref="N519:Q519"/>
    <mergeCell ref="F520:I520"/>
    <mergeCell ref="L520:M520"/>
    <mergeCell ref="N520:Q520"/>
    <mergeCell ref="F521:I521"/>
    <mergeCell ref="F522:I522"/>
    <mergeCell ref="F523:I523"/>
    <mergeCell ref="L523:M523"/>
    <mergeCell ref="N523:Q523"/>
    <mergeCell ref="F524:I524"/>
    <mergeCell ref="L524:M524"/>
    <mergeCell ref="N524:Q524"/>
    <mergeCell ref="F525:I525"/>
    <mergeCell ref="F526:I526"/>
    <mergeCell ref="L526:M526"/>
    <mergeCell ref="N526:Q526"/>
    <mergeCell ref="F509:I509"/>
    <mergeCell ref="L509:M509"/>
    <mergeCell ref="N509:Q509"/>
    <mergeCell ref="F510:I510"/>
    <mergeCell ref="F511:I511"/>
    <mergeCell ref="F512:I512"/>
    <mergeCell ref="L512:M512"/>
    <mergeCell ref="N512:Q512"/>
    <mergeCell ref="F513:I513"/>
    <mergeCell ref="F514:I514"/>
    <mergeCell ref="F515:I515"/>
    <mergeCell ref="L515:M515"/>
    <mergeCell ref="N515:Q515"/>
    <mergeCell ref="F516:I516"/>
    <mergeCell ref="L516:M516"/>
    <mergeCell ref="N516:Q516"/>
    <mergeCell ref="F517:I517"/>
    <mergeCell ref="F500:I500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504:I504"/>
    <mergeCell ref="F505:I505"/>
    <mergeCell ref="F506:I506"/>
    <mergeCell ref="L506:M506"/>
    <mergeCell ref="N506:Q506"/>
    <mergeCell ref="F507:I507"/>
    <mergeCell ref="F508:I508"/>
    <mergeCell ref="F493:I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F499:I499"/>
    <mergeCell ref="F484:I484"/>
    <mergeCell ref="F485:I485"/>
    <mergeCell ref="L485:M485"/>
    <mergeCell ref="N485:Q485"/>
    <mergeCell ref="F486:I486"/>
    <mergeCell ref="L486:M486"/>
    <mergeCell ref="N486:Q486"/>
    <mergeCell ref="F487:I487"/>
    <mergeCell ref="F488:I488"/>
    <mergeCell ref="F489:I489"/>
    <mergeCell ref="L489:M489"/>
    <mergeCell ref="N489:Q489"/>
    <mergeCell ref="F490:I490"/>
    <mergeCell ref="F491:I491"/>
    <mergeCell ref="L491:M491"/>
    <mergeCell ref="N491:Q491"/>
    <mergeCell ref="F492:I492"/>
    <mergeCell ref="F475:I475"/>
    <mergeCell ref="F476:I476"/>
    <mergeCell ref="F477:I477"/>
    <mergeCell ref="L477:M477"/>
    <mergeCell ref="N477:Q477"/>
    <mergeCell ref="F478:I478"/>
    <mergeCell ref="L478:M478"/>
    <mergeCell ref="N478:Q478"/>
    <mergeCell ref="F479:I479"/>
    <mergeCell ref="F480:I480"/>
    <mergeCell ref="F481:I481"/>
    <mergeCell ref="L481:M481"/>
    <mergeCell ref="N481:Q481"/>
    <mergeCell ref="F482:I482"/>
    <mergeCell ref="L482:M482"/>
    <mergeCell ref="N482:Q482"/>
    <mergeCell ref="F483:I483"/>
    <mergeCell ref="F466:I466"/>
    <mergeCell ref="L466:M466"/>
    <mergeCell ref="N466:Q466"/>
    <mergeCell ref="F467:I467"/>
    <mergeCell ref="F468:I468"/>
    <mergeCell ref="F469:I469"/>
    <mergeCell ref="L469:M469"/>
    <mergeCell ref="N469:Q469"/>
    <mergeCell ref="F470:I470"/>
    <mergeCell ref="L470:M470"/>
    <mergeCell ref="N470:Q470"/>
    <mergeCell ref="F471:I471"/>
    <mergeCell ref="F472:I472"/>
    <mergeCell ref="L472:M472"/>
    <mergeCell ref="N472:Q472"/>
    <mergeCell ref="F474:I474"/>
    <mergeCell ref="L474:M474"/>
    <mergeCell ref="N474:Q474"/>
    <mergeCell ref="F455:I455"/>
    <mergeCell ref="F456:I456"/>
    <mergeCell ref="F457:I457"/>
    <mergeCell ref="L457:M457"/>
    <mergeCell ref="N457:Q457"/>
    <mergeCell ref="F458:I458"/>
    <mergeCell ref="F459:I459"/>
    <mergeCell ref="F460:I460"/>
    <mergeCell ref="L460:M460"/>
    <mergeCell ref="N460:Q460"/>
    <mergeCell ref="F461:I461"/>
    <mergeCell ref="F462:I462"/>
    <mergeCell ref="F463:I463"/>
    <mergeCell ref="L463:M463"/>
    <mergeCell ref="N463:Q463"/>
    <mergeCell ref="F464:I464"/>
    <mergeCell ref="F465:I465"/>
    <mergeCell ref="F445:I445"/>
    <mergeCell ref="L445:M445"/>
    <mergeCell ref="N445:Q445"/>
    <mergeCell ref="F446:I446"/>
    <mergeCell ref="F447:I447"/>
    <mergeCell ref="F448:I448"/>
    <mergeCell ref="L448:M448"/>
    <mergeCell ref="N448:Q448"/>
    <mergeCell ref="F449:I449"/>
    <mergeCell ref="L449:M449"/>
    <mergeCell ref="N449:Q449"/>
    <mergeCell ref="F450:I450"/>
    <mergeCell ref="F451:I451"/>
    <mergeCell ref="F452:I452"/>
    <mergeCell ref="F453:I453"/>
    <mergeCell ref="F454:I454"/>
    <mergeCell ref="L454:M454"/>
    <mergeCell ref="N454:Q454"/>
    <mergeCell ref="F433:I433"/>
    <mergeCell ref="L433:M433"/>
    <mergeCell ref="N433:Q433"/>
    <mergeCell ref="F434:I434"/>
    <mergeCell ref="F435:I435"/>
    <mergeCell ref="F436:I436"/>
    <mergeCell ref="F437:I437"/>
    <mergeCell ref="F438:I438"/>
    <mergeCell ref="F439:I439"/>
    <mergeCell ref="F440:I440"/>
    <mergeCell ref="L440:M440"/>
    <mergeCell ref="N440:Q440"/>
    <mergeCell ref="F441:I441"/>
    <mergeCell ref="F442:I442"/>
    <mergeCell ref="F443:I443"/>
    <mergeCell ref="F444:I444"/>
    <mergeCell ref="L444:M444"/>
    <mergeCell ref="N444:Q444"/>
    <mergeCell ref="F422:I422"/>
    <mergeCell ref="F423:I423"/>
    <mergeCell ref="L423:M423"/>
    <mergeCell ref="N423:Q423"/>
    <mergeCell ref="F424:I424"/>
    <mergeCell ref="F425:I425"/>
    <mergeCell ref="F426:I426"/>
    <mergeCell ref="F427:I427"/>
    <mergeCell ref="L427:M427"/>
    <mergeCell ref="N427:Q427"/>
    <mergeCell ref="F428:I428"/>
    <mergeCell ref="F429:I429"/>
    <mergeCell ref="F430:I430"/>
    <mergeCell ref="L430:M430"/>
    <mergeCell ref="N430:Q430"/>
    <mergeCell ref="F431:I431"/>
    <mergeCell ref="F432:I432"/>
    <mergeCell ref="F411:I411"/>
    <mergeCell ref="F412:I412"/>
    <mergeCell ref="F413:I413"/>
    <mergeCell ref="L413:M413"/>
    <mergeCell ref="N413:Q413"/>
    <mergeCell ref="F414:I414"/>
    <mergeCell ref="F415:I415"/>
    <mergeCell ref="F416:I416"/>
    <mergeCell ref="L416:M416"/>
    <mergeCell ref="N416:Q416"/>
    <mergeCell ref="F417:I417"/>
    <mergeCell ref="F418:I418"/>
    <mergeCell ref="F419:I419"/>
    <mergeCell ref="L419:M419"/>
    <mergeCell ref="N419:Q419"/>
    <mergeCell ref="F420:I420"/>
    <mergeCell ref="F421:I421"/>
    <mergeCell ref="F402:I402"/>
    <mergeCell ref="F403:I403"/>
    <mergeCell ref="F404:I404"/>
    <mergeCell ref="F405:I405"/>
    <mergeCell ref="L405:M405"/>
    <mergeCell ref="N405:Q405"/>
    <mergeCell ref="F406:I406"/>
    <mergeCell ref="F407:I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392:I392"/>
    <mergeCell ref="F393:I393"/>
    <mergeCell ref="F394:I394"/>
    <mergeCell ref="L394:M394"/>
    <mergeCell ref="N394:Q394"/>
    <mergeCell ref="F395:I395"/>
    <mergeCell ref="F396:I396"/>
    <mergeCell ref="F397:I397"/>
    <mergeCell ref="L397:M397"/>
    <mergeCell ref="N397:Q397"/>
    <mergeCell ref="F398:I398"/>
    <mergeCell ref="L398:M398"/>
    <mergeCell ref="N398:Q398"/>
    <mergeCell ref="F399:I399"/>
    <mergeCell ref="F400:I400"/>
    <mergeCell ref="F401:I401"/>
    <mergeCell ref="L401:M401"/>
    <mergeCell ref="N401:Q401"/>
    <mergeCell ref="F380:I380"/>
    <mergeCell ref="F381:I381"/>
    <mergeCell ref="F382:I382"/>
    <mergeCell ref="L382:M382"/>
    <mergeCell ref="N382:Q382"/>
    <mergeCell ref="F383:I383"/>
    <mergeCell ref="F384:I384"/>
    <mergeCell ref="L384:M384"/>
    <mergeCell ref="N384:Q384"/>
    <mergeCell ref="F386:I386"/>
    <mergeCell ref="L386:M386"/>
    <mergeCell ref="N386:Q386"/>
    <mergeCell ref="F387:I387"/>
    <mergeCell ref="F388:I388"/>
    <mergeCell ref="F389:I389"/>
    <mergeCell ref="F390:I390"/>
    <mergeCell ref="F391:I391"/>
    <mergeCell ref="F369:I369"/>
    <mergeCell ref="F370:I370"/>
    <mergeCell ref="L370:M370"/>
    <mergeCell ref="N370:Q370"/>
    <mergeCell ref="F371:I371"/>
    <mergeCell ref="F372:I372"/>
    <mergeCell ref="F373:I373"/>
    <mergeCell ref="L373:M373"/>
    <mergeCell ref="N373:Q373"/>
    <mergeCell ref="F374:I374"/>
    <mergeCell ref="F375:I375"/>
    <mergeCell ref="F376:I376"/>
    <mergeCell ref="L376:M376"/>
    <mergeCell ref="N376:Q376"/>
    <mergeCell ref="F377:I377"/>
    <mergeCell ref="F378:I378"/>
    <mergeCell ref="F379:I379"/>
    <mergeCell ref="L379:M379"/>
    <mergeCell ref="N379:Q379"/>
    <mergeCell ref="F358:I358"/>
    <mergeCell ref="L358:M358"/>
    <mergeCell ref="N358:Q358"/>
    <mergeCell ref="F359:I359"/>
    <mergeCell ref="F360:I360"/>
    <mergeCell ref="F361:I361"/>
    <mergeCell ref="F362:I362"/>
    <mergeCell ref="F363:I363"/>
    <mergeCell ref="L363:M363"/>
    <mergeCell ref="N363:Q363"/>
    <mergeCell ref="F364:I364"/>
    <mergeCell ref="F365:I365"/>
    <mergeCell ref="F366:I366"/>
    <mergeCell ref="L366:M366"/>
    <mergeCell ref="N366:Q366"/>
    <mergeCell ref="F367:I367"/>
    <mergeCell ref="F368:I368"/>
    <mergeCell ref="F348:I348"/>
    <mergeCell ref="F349:I349"/>
    <mergeCell ref="F350:I350"/>
    <mergeCell ref="F351:I351"/>
    <mergeCell ref="L351:M351"/>
    <mergeCell ref="N351:Q351"/>
    <mergeCell ref="F352:I352"/>
    <mergeCell ref="F353:I353"/>
    <mergeCell ref="L353:M353"/>
    <mergeCell ref="N353:Q353"/>
    <mergeCell ref="F354:I354"/>
    <mergeCell ref="F355:I355"/>
    <mergeCell ref="F356:I356"/>
    <mergeCell ref="L356:M356"/>
    <mergeCell ref="N356:Q356"/>
    <mergeCell ref="F357:I357"/>
    <mergeCell ref="L357:M357"/>
    <mergeCell ref="N357:Q357"/>
    <mergeCell ref="F336:I336"/>
    <mergeCell ref="L336:M336"/>
    <mergeCell ref="N336:Q336"/>
    <mergeCell ref="F337:I337"/>
    <mergeCell ref="F338:I338"/>
    <mergeCell ref="F339:I339"/>
    <mergeCell ref="F340:I340"/>
    <mergeCell ref="F341:I341"/>
    <mergeCell ref="F342:I342"/>
    <mergeCell ref="F343:I343"/>
    <mergeCell ref="L343:M343"/>
    <mergeCell ref="N343:Q343"/>
    <mergeCell ref="F344:I344"/>
    <mergeCell ref="F345:I345"/>
    <mergeCell ref="F346:I346"/>
    <mergeCell ref="F347:I347"/>
    <mergeCell ref="L347:M347"/>
    <mergeCell ref="N347:Q347"/>
    <mergeCell ref="F323:I323"/>
    <mergeCell ref="F324:I324"/>
    <mergeCell ref="F325:I325"/>
    <mergeCell ref="F326:I326"/>
    <mergeCell ref="L326:M326"/>
    <mergeCell ref="N326:Q326"/>
    <mergeCell ref="F327:I327"/>
    <mergeCell ref="F328:I328"/>
    <mergeCell ref="F329:I329"/>
    <mergeCell ref="L329:M329"/>
    <mergeCell ref="N329:Q329"/>
    <mergeCell ref="F330:I330"/>
    <mergeCell ref="F331:I331"/>
    <mergeCell ref="F332:I332"/>
    <mergeCell ref="F333:I333"/>
    <mergeCell ref="F334:I334"/>
    <mergeCell ref="F335:I335"/>
    <mergeCell ref="F310:I310"/>
    <mergeCell ref="F311:I311"/>
    <mergeCell ref="F312:I312"/>
    <mergeCell ref="F313:I313"/>
    <mergeCell ref="F314:I314"/>
    <mergeCell ref="F315:I315"/>
    <mergeCell ref="F316:I316"/>
    <mergeCell ref="L316:M316"/>
    <mergeCell ref="N316:Q316"/>
    <mergeCell ref="F317:I317"/>
    <mergeCell ref="F318:I318"/>
    <mergeCell ref="F319:I319"/>
    <mergeCell ref="L319:M319"/>
    <mergeCell ref="N319:Q319"/>
    <mergeCell ref="F320:I320"/>
    <mergeCell ref="F321:I321"/>
    <mergeCell ref="F322:I322"/>
    <mergeCell ref="F296:I296"/>
    <mergeCell ref="F297:I297"/>
    <mergeCell ref="F298:I298"/>
    <mergeCell ref="F299:I299"/>
    <mergeCell ref="F300:I300"/>
    <mergeCell ref="F301:I301"/>
    <mergeCell ref="L301:M301"/>
    <mergeCell ref="N301:Q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L309:M309"/>
    <mergeCell ref="N309:Q309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L293:M293"/>
    <mergeCell ref="N293:Q293"/>
    <mergeCell ref="F294:I294"/>
    <mergeCell ref="F295:I29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L273:M273"/>
    <mergeCell ref="N273:Q273"/>
    <mergeCell ref="F274:I274"/>
    <mergeCell ref="F275:I275"/>
    <mergeCell ref="F276:I276"/>
    <mergeCell ref="F277:I277"/>
    <mergeCell ref="F278:I278"/>
    <mergeCell ref="F279:I279"/>
    <mergeCell ref="F280:I280"/>
    <mergeCell ref="F251:I251"/>
    <mergeCell ref="F252:I252"/>
    <mergeCell ref="F253:I253"/>
    <mergeCell ref="L253:M253"/>
    <mergeCell ref="N253:Q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39:I239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L250:M250"/>
    <mergeCell ref="N250:Q250"/>
    <mergeCell ref="F225:I225"/>
    <mergeCell ref="F227:I227"/>
    <mergeCell ref="L227:M227"/>
    <mergeCell ref="N227:Q227"/>
    <mergeCell ref="F228:I228"/>
    <mergeCell ref="F229:I229"/>
    <mergeCell ref="F230:I230"/>
    <mergeCell ref="L230:M230"/>
    <mergeCell ref="N230:Q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L238:M238"/>
    <mergeCell ref="N238:Q238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F211:I211"/>
    <mergeCell ref="L211:M211"/>
    <mergeCell ref="N211:Q211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L198:M198"/>
    <mergeCell ref="N198:Q198"/>
    <mergeCell ref="F175:I175"/>
    <mergeCell ref="L175:M175"/>
    <mergeCell ref="N175:Q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F163:I163"/>
    <mergeCell ref="F165:I165"/>
    <mergeCell ref="L165:M165"/>
    <mergeCell ref="N165:Q165"/>
    <mergeCell ref="F166:I166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F147:I147"/>
    <mergeCell ref="F148:I148"/>
    <mergeCell ref="F149:I149"/>
    <mergeCell ref="F150:I150"/>
    <mergeCell ref="F151:I151"/>
    <mergeCell ref="F152:I152"/>
    <mergeCell ref="F153:I153"/>
    <mergeCell ref="F155:I155"/>
    <mergeCell ref="L155:M155"/>
    <mergeCell ref="N155:Q155"/>
    <mergeCell ref="F156:I156"/>
    <mergeCell ref="F157:I157"/>
    <mergeCell ref="F158:I158"/>
    <mergeCell ref="F159:I159"/>
    <mergeCell ref="F160:I160"/>
    <mergeCell ref="F161:I161"/>
    <mergeCell ref="F162:I162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N103:Q103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9"/>
  <sheetViews>
    <sheetView showGridLines="0" workbookViewId="0">
      <pane ySplit="1" topLeftCell="A98" activePane="bottomLeft" state="frozen"/>
      <selection pane="bottomLeft" activeCell="L116" sqref="L116:M11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90</v>
      </c>
      <c r="G1" s="16"/>
      <c r="H1" s="240" t="s">
        <v>91</v>
      </c>
      <c r="I1" s="240"/>
      <c r="J1" s="240"/>
      <c r="K1" s="240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0" t="s">
        <v>84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95</v>
      </c>
    </row>
    <row r="4" spans="1:66" ht="36.950000000000003" customHeight="1">
      <c r="B4" s="24"/>
      <c r="C4" s="207" t="s">
        <v>96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17</v>
      </c>
      <c r="E6" s="27"/>
      <c r="F6" s="241" t="str">
        <f>'Rekapitulace stavby'!K6</f>
        <v>ČSSZ Ústředí - oprava Foldermayerova pavilonu - Rozpočet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7"/>
      <c r="R6" s="25"/>
    </row>
    <row r="7" spans="1:66" s="1" customFormat="1" ht="32.85" customHeight="1">
      <c r="B7" s="34"/>
      <c r="C7" s="35"/>
      <c r="D7" s="30" t="s">
        <v>97</v>
      </c>
      <c r="E7" s="35"/>
      <c r="F7" s="211" t="s">
        <v>1691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5"/>
      <c r="R7" s="36"/>
    </row>
    <row r="8" spans="1:66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20</v>
      </c>
      <c r="E9" s="35"/>
      <c r="F9" s="29" t="s">
        <v>29</v>
      </c>
      <c r="G9" s="35"/>
      <c r="H9" s="35"/>
      <c r="I9" s="35"/>
      <c r="J9" s="35"/>
      <c r="K9" s="35"/>
      <c r="L9" s="35"/>
      <c r="M9" s="31" t="s">
        <v>22</v>
      </c>
      <c r="N9" s="35"/>
      <c r="O9" s="244"/>
      <c r="P9" s="24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09" t="s">
        <v>25</v>
      </c>
      <c r="P11" s="209"/>
      <c r="Q11" s="35"/>
      <c r="R11" s="36"/>
    </row>
    <row r="12" spans="1:66" s="1" customFormat="1" ht="18" customHeight="1">
      <c r="B12" s="34"/>
      <c r="C12" s="35"/>
      <c r="D12" s="35"/>
      <c r="E12" s="29" t="s">
        <v>5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09" t="s">
        <v>5</v>
      </c>
      <c r="P12" s="20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09" t="str">
        <f>IF('Rekapitulace stavby'!AN13="","",'Rekapitulace stavby'!AN13)</f>
        <v/>
      </c>
      <c r="P14" s="20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09" t="str">
        <f>IF('Rekapitulace stavby'!AN14="","",'Rekapitulace stavby'!AN14)</f>
        <v/>
      </c>
      <c r="P15" s="20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09"/>
      <c r="P17" s="209"/>
      <c r="Q17" s="35"/>
      <c r="R17" s="36"/>
    </row>
    <row r="18" spans="2:18" s="1" customFormat="1" ht="18" customHeight="1">
      <c r="B18" s="34"/>
      <c r="C18" s="35"/>
      <c r="D18" s="35"/>
      <c r="E18" s="29" t="s">
        <v>5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09" t="s">
        <v>5</v>
      </c>
      <c r="P18" s="20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33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09" t="str">
        <f>IF('Rekapitulace stavby'!AN19="","",'Rekapitulace stavby'!AN19)</f>
        <v/>
      </c>
      <c r="P20" s="20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09" t="str">
        <f>IF('Rekapitulace stavby'!AN20="","",'Rekapitulace stavby'!AN20)</f>
        <v/>
      </c>
      <c r="P21" s="20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2" t="s">
        <v>5</v>
      </c>
      <c r="F24" s="212"/>
      <c r="G24" s="212"/>
      <c r="H24" s="212"/>
      <c r="I24" s="212"/>
      <c r="J24" s="212"/>
      <c r="K24" s="212"/>
      <c r="L24" s="212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98</v>
      </c>
      <c r="E27" s="35"/>
      <c r="F27" s="35"/>
      <c r="G27" s="35"/>
      <c r="H27" s="35"/>
      <c r="I27" s="35"/>
      <c r="J27" s="35"/>
      <c r="K27" s="35"/>
      <c r="L27" s="35"/>
      <c r="M27" s="236">
        <f>N88</f>
        <v>0</v>
      </c>
      <c r="N27" s="236"/>
      <c r="O27" s="236"/>
      <c r="P27" s="236"/>
      <c r="Q27" s="35"/>
      <c r="R27" s="36"/>
    </row>
    <row r="28" spans="2:18" s="1" customFormat="1" ht="14.4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236">
        <f>N94</f>
        <v>0</v>
      </c>
      <c r="N28" s="236"/>
      <c r="O28" s="236"/>
      <c r="P28" s="23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37</v>
      </c>
      <c r="E30" s="35"/>
      <c r="F30" s="35"/>
      <c r="G30" s="35"/>
      <c r="H30" s="35"/>
      <c r="I30" s="35"/>
      <c r="J30" s="35"/>
      <c r="K30" s="35"/>
      <c r="L30" s="35"/>
      <c r="M30" s="248">
        <f>ROUND(M27+M28,2)</f>
        <v>0</v>
      </c>
      <c r="N30" s="243"/>
      <c r="O30" s="243"/>
      <c r="P30" s="243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38</v>
      </c>
      <c r="E32" s="41" t="s">
        <v>39</v>
      </c>
      <c r="F32" s="42">
        <v>0.21</v>
      </c>
      <c r="G32" s="107" t="s">
        <v>40</v>
      </c>
      <c r="H32" s="245">
        <f>ROUND((SUM(BE94:BE95)+SUM(BE113:BE268)), 2)</f>
        <v>0</v>
      </c>
      <c r="I32" s="243"/>
      <c r="J32" s="243"/>
      <c r="K32" s="35"/>
      <c r="L32" s="35"/>
      <c r="M32" s="245">
        <f>ROUND(ROUND((SUM(BE94:BE95)+SUM(BE113:BE268)), 2)*F32, 2)</f>
        <v>0</v>
      </c>
      <c r="N32" s="243"/>
      <c r="O32" s="243"/>
      <c r="P32" s="243"/>
      <c r="Q32" s="35"/>
      <c r="R32" s="36"/>
    </row>
    <row r="33" spans="2:18" s="1" customFormat="1" ht="14.45" customHeight="1">
      <c r="B33" s="34"/>
      <c r="C33" s="35"/>
      <c r="D33" s="35"/>
      <c r="E33" s="41" t="s">
        <v>41</v>
      </c>
      <c r="F33" s="42">
        <v>0.15</v>
      </c>
      <c r="G33" s="107" t="s">
        <v>40</v>
      </c>
      <c r="H33" s="245">
        <f>ROUND((SUM(BF94:BF95)+SUM(BF113:BF268)), 2)</f>
        <v>0</v>
      </c>
      <c r="I33" s="243"/>
      <c r="J33" s="243"/>
      <c r="K33" s="35"/>
      <c r="L33" s="35"/>
      <c r="M33" s="245">
        <f>ROUND(ROUND((SUM(BF94:BF95)+SUM(BF113:BF268)), 2)*F33, 2)</f>
        <v>0</v>
      </c>
      <c r="N33" s="243"/>
      <c r="O33" s="243"/>
      <c r="P33" s="243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42</v>
      </c>
      <c r="F34" s="42">
        <v>0.21</v>
      </c>
      <c r="G34" s="107" t="s">
        <v>40</v>
      </c>
      <c r="H34" s="245">
        <f>ROUND((SUM(BG94:BG95)+SUM(BG113:BG268)), 2)</f>
        <v>0</v>
      </c>
      <c r="I34" s="243"/>
      <c r="J34" s="243"/>
      <c r="K34" s="35"/>
      <c r="L34" s="35"/>
      <c r="M34" s="245">
        <v>0</v>
      </c>
      <c r="N34" s="243"/>
      <c r="O34" s="243"/>
      <c r="P34" s="243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0.15</v>
      </c>
      <c r="G35" s="107" t="s">
        <v>40</v>
      </c>
      <c r="H35" s="245">
        <f>ROUND((SUM(BH94:BH95)+SUM(BH113:BH268)), 2)</f>
        <v>0</v>
      </c>
      <c r="I35" s="243"/>
      <c r="J35" s="243"/>
      <c r="K35" s="35"/>
      <c r="L35" s="35"/>
      <c r="M35" s="245">
        <v>0</v>
      </c>
      <c r="N35" s="243"/>
      <c r="O35" s="243"/>
      <c r="P35" s="243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</v>
      </c>
      <c r="G36" s="107" t="s">
        <v>40</v>
      </c>
      <c r="H36" s="245">
        <f>ROUND((SUM(BI94:BI95)+SUM(BI113:BI268)), 2)</f>
        <v>0</v>
      </c>
      <c r="I36" s="243"/>
      <c r="J36" s="243"/>
      <c r="K36" s="35"/>
      <c r="L36" s="35"/>
      <c r="M36" s="245">
        <v>0</v>
      </c>
      <c r="N36" s="243"/>
      <c r="O36" s="243"/>
      <c r="P36" s="243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45</v>
      </c>
      <c r="E38" s="74"/>
      <c r="F38" s="74"/>
      <c r="G38" s="109" t="s">
        <v>46</v>
      </c>
      <c r="H38" s="110" t="s">
        <v>47</v>
      </c>
      <c r="I38" s="74"/>
      <c r="J38" s="74"/>
      <c r="K38" s="74"/>
      <c r="L38" s="246">
        <f>SUM(M30:M36)</f>
        <v>0</v>
      </c>
      <c r="M38" s="246"/>
      <c r="N38" s="246"/>
      <c r="O38" s="246"/>
      <c r="P38" s="24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7" t="s">
        <v>100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41" t="str">
        <f>F6</f>
        <v>ČSSZ Ústředí - oprava Foldermayerova pavilonu - Rozpočet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35"/>
      <c r="R78" s="36"/>
    </row>
    <row r="79" spans="2:18" s="1" customFormat="1" ht="36.950000000000003" customHeight="1">
      <c r="B79" s="34"/>
      <c r="C79" s="68" t="s">
        <v>97</v>
      </c>
      <c r="D79" s="35"/>
      <c r="E79" s="35"/>
      <c r="F79" s="217" t="str">
        <f>F7</f>
        <v>5 - Silnoproudá elektrotechnika</v>
      </c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44" t="str">
        <f>IF(O9="","",O9)</f>
        <v/>
      </c>
      <c r="N81" s="244"/>
      <c r="O81" s="244"/>
      <c r="P81" s="244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/>
      </c>
      <c r="G83" s="35"/>
      <c r="H83" s="35"/>
      <c r="I83" s="35"/>
      <c r="J83" s="35"/>
      <c r="K83" s="31" t="s">
        <v>30</v>
      </c>
      <c r="L83" s="35"/>
      <c r="M83" s="209" t="str">
        <f>E18</f>
        <v/>
      </c>
      <c r="N83" s="209"/>
      <c r="O83" s="209"/>
      <c r="P83" s="209"/>
      <c r="Q83" s="209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33</v>
      </c>
      <c r="L84" s="35"/>
      <c r="M84" s="209" t="str">
        <f>E21</f>
        <v xml:space="preserve"> </v>
      </c>
      <c r="N84" s="209"/>
      <c r="O84" s="209"/>
      <c r="P84" s="209"/>
      <c r="Q84" s="20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4" t="s">
        <v>101</v>
      </c>
      <c r="D86" s="255"/>
      <c r="E86" s="255"/>
      <c r="F86" s="255"/>
      <c r="G86" s="255"/>
      <c r="H86" s="103"/>
      <c r="I86" s="103"/>
      <c r="J86" s="103"/>
      <c r="K86" s="103"/>
      <c r="L86" s="103"/>
      <c r="M86" s="103"/>
      <c r="N86" s="254" t="s">
        <v>102</v>
      </c>
      <c r="O86" s="255"/>
      <c r="P86" s="255"/>
      <c r="Q86" s="255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103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30">
        <f>N113</f>
        <v>0</v>
      </c>
      <c r="O88" s="290"/>
      <c r="P88" s="290"/>
      <c r="Q88" s="290"/>
      <c r="R88" s="36"/>
      <c r="AU88" s="20" t="s">
        <v>104</v>
      </c>
    </row>
    <row r="89" spans="2:47" s="6" customFormat="1" ht="24.95" customHeight="1">
      <c r="B89" s="112"/>
      <c r="C89" s="113"/>
      <c r="D89" s="114" t="s">
        <v>107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50">
        <f>N114</f>
        <v>0</v>
      </c>
      <c r="O89" s="251"/>
      <c r="P89" s="251"/>
      <c r="Q89" s="251"/>
      <c r="R89" s="115"/>
    </row>
    <row r="90" spans="2:47" s="7" customFormat="1" ht="19.899999999999999" customHeight="1">
      <c r="B90" s="116"/>
      <c r="C90" s="117"/>
      <c r="D90" s="118" t="s">
        <v>650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52">
        <f>N115</f>
        <v>0</v>
      </c>
      <c r="O90" s="253"/>
      <c r="P90" s="253"/>
      <c r="Q90" s="253"/>
      <c r="R90" s="119"/>
    </row>
    <row r="91" spans="2:47" s="6" customFormat="1" ht="24.95" customHeight="1">
      <c r="B91" s="112"/>
      <c r="C91" s="113"/>
      <c r="D91" s="114" t="s">
        <v>113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50">
        <f>N240</f>
        <v>0</v>
      </c>
      <c r="O91" s="251"/>
      <c r="P91" s="251"/>
      <c r="Q91" s="251"/>
      <c r="R91" s="115"/>
    </row>
    <row r="92" spans="2:47" s="7" customFormat="1" ht="19.899999999999999" customHeight="1">
      <c r="B92" s="116"/>
      <c r="C92" s="117"/>
      <c r="D92" s="118" t="s">
        <v>114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52">
        <f>N241</f>
        <v>0</v>
      </c>
      <c r="O92" s="253"/>
      <c r="P92" s="253"/>
      <c r="Q92" s="253"/>
      <c r="R92" s="119"/>
    </row>
    <row r="93" spans="2:47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47" s="1" customFormat="1" ht="29.25" customHeight="1">
      <c r="B94" s="34"/>
      <c r="C94" s="111" t="s">
        <v>115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90">
        <v>0</v>
      </c>
      <c r="O94" s="256"/>
      <c r="P94" s="256"/>
      <c r="Q94" s="256"/>
      <c r="R94" s="36"/>
      <c r="T94" s="120"/>
      <c r="U94" s="121" t="s">
        <v>38</v>
      </c>
    </row>
    <row r="95" spans="2:47" s="1" customFormat="1" ht="1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02" t="s">
        <v>89</v>
      </c>
      <c r="D96" s="103"/>
      <c r="E96" s="103"/>
      <c r="F96" s="103"/>
      <c r="G96" s="103"/>
      <c r="H96" s="103"/>
      <c r="I96" s="103"/>
      <c r="J96" s="103"/>
      <c r="K96" s="103"/>
      <c r="L96" s="233">
        <f>ROUND(SUM(N88+N94),2)</f>
        <v>0</v>
      </c>
      <c r="M96" s="233"/>
      <c r="N96" s="233"/>
      <c r="O96" s="233"/>
      <c r="P96" s="233"/>
      <c r="Q96" s="233"/>
      <c r="R96" s="36"/>
    </row>
    <row r="97" spans="2:27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60"/>
    </row>
    <row r="101" spans="2:27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</row>
    <row r="102" spans="2:27" s="1" customFormat="1" ht="36.950000000000003" customHeight="1">
      <c r="B102" s="34"/>
      <c r="C102" s="207" t="s">
        <v>116</v>
      </c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36"/>
    </row>
    <row r="103" spans="2:27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7" s="1" customFormat="1" ht="30" customHeight="1">
      <c r="B104" s="34"/>
      <c r="C104" s="31" t="s">
        <v>17</v>
      </c>
      <c r="D104" s="35"/>
      <c r="E104" s="35"/>
      <c r="F104" s="241" t="str">
        <f>F6</f>
        <v>ČSSZ Ústředí - oprava Foldermayerova pavilonu - Rozpočet</v>
      </c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35"/>
      <c r="R104" s="36"/>
    </row>
    <row r="105" spans="2:27" s="1" customFormat="1" ht="36.950000000000003" customHeight="1">
      <c r="B105" s="34"/>
      <c r="C105" s="68" t="s">
        <v>97</v>
      </c>
      <c r="D105" s="35"/>
      <c r="E105" s="35"/>
      <c r="F105" s="217" t="str">
        <f>F7</f>
        <v>5 - Silnoproudá elektrotechnika</v>
      </c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35"/>
      <c r="R105" s="36"/>
    </row>
    <row r="106" spans="2:27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7" s="1" customFormat="1" ht="18" customHeight="1">
      <c r="B107" s="34"/>
      <c r="C107" s="31" t="s">
        <v>20</v>
      </c>
      <c r="D107" s="35"/>
      <c r="E107" s="35"/>
      <c r="F107" s="29" t="str">
        <f>F9</f>
        <v xml:space="preserve"> </v>
      </c>
      <c r="G107" s="35"/>
      <c r="H107" s="35"/>
      <c r="I107" s="35"/>
      <c r="J107" s="35"/>
      <c r="K107" s="31" t="s">
        <v>22</v>
      </c>
      <c r="L107" s="35"/>
      <c r="M107" s="244" t="str">
        <f>IF(O9="","",O9)</f>
        <v/>
      </c>
      <c r="N107" s="244"/>
      <c r="O107" s="244"/>
      <c r="P107" s="244"/>
      <c r="Q107" s="35"/>
      <c r="R107" s="36"/>
    </row>
    <row r="108" spans="2:27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7" s="1" customFormat="1" ht="15">
      <c r="B109" s="34"/>
      <c r="C109" s="31" t="s">
        <v>23</v>
      </c>
      <c r="D109" s="35"/>
      <c r="E109" s="35"/>
      <c r="F109" s="29" t="str">
        <f>E12</f>
        <v/>
      </c>
      <c r="G109" s="35"/>
      <c r="H109" s="35"/>
      <c r="I109" s="35"/>
      <c r="J109" s="35"/>
      <c r="K109" s="31" t="s">
        <v>30</v>
      </c>
      <c r="L109" s="35"/>
      <c r="M109" s="209" t="str">
        <f>E18</f>
        <v/>
      </c>
      <c r="N109" s="209"/>
      <c r="O109" s="209"/>
      <c r="P109" s="209"/>
      <c r="Q109" s="209"/>
      <c r="R109" s="36"/>
    </row>
    <row r="110" spans="2:27" s="1" customFormat="1" ht="14.45" customHeight="1">
      <c r="B110" s="34"/>
      <c r="C110" s="31" t="s">
        <v>28</v>
      </c>
      <c r="D110" s="35"/>
      <c r="E110" s="35"/>
      <c r="F110" s="29" t="str">
        <f>IF(E15="","",E15)</f>
        <v xml:space="preserve"> </v>
      </c>
      <c r="G110" s="35"/>
      <c r="H110" s="35"/>
      <c r="I110" s="35"/>
      <c r="J110" s="35"/>
      <c r="K110" s="31" t="s">
        <v>33</v>
      </c>
      <c r="L110" s="35"/>
      <c r="M110" s="209" t="str">
        <f>E21</f>
        <v xml:space="preserve"> </v>
      </c>
      <c r="N110" s="209"/>
      <c r="O110" s="209"/>
      <c r="P110" s="209"/>
      <c r="Q110" s="209"/>
      <c r="R110" s="36"/>
    </row>
    <row r="111" spans="2:27" s="1" customFormat="1" ht="10.3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7" s="8" customFormat="1" ht="29.25" customHeight="1">
      <c r="B112" s="122"/>
      <c r="C112" s="123" t="s">
        <v>117</v>
      </c>
      <c r="D112" s="124" t="s">
        <v>118</v>
      </c>
      <c r="E112" s="124" t="s">
        <v>56</v>
      </c>
      <c r="F112" s="265" t="s">
        <v>119</v>
      </c>
      <c r="G112" s="265"/>
      <c r="H112" s="265"/>
      <c r="I112" s="265"/>
      <c r="J112" s="124" t="s">
        <v>120</v>
      </c>
      <c r="K112" s="124" t="s">
        <v>121</v>
      </c>
      <c r="L112" s="266" t="s">
        <v>122</v>
      </c>
      <c r="M112" s="266"/>
      <c r="N112" s="265" t="s">
        <v>102</v>
      </c>
      <c r="O112" s="265"/>
      <c r="P112" s="265"/>
      <c r="Q112" s="267"/>
      <c r="R112" s="125"/>
      <c r="T112" s="75" t="s">
        <v>123</v>
      </c>
      <c r="U112" s="76" t="s">
        <v>38</v>
      </c>
      <c r="V112" s="76" t="s">
        <v>124</v>
      </c>
      <c r="W112" s="76" t="s">
        <v>125</v>
      </c>
      <c r="X112" s="76" t="s">
        <v>126</v>
      </c>
      <c r="Y112" s="76" t="s">
        <v>127</v>
      </c>
      <c r="Z112" s="76" t="s">
        <v>128</v>
      </c>
      <c r="AA112" s="77" t="s">
        <v>129</v>
      </c>
    </row>
    <row r="113" spans="2:65" s="1" customFormat="1" ht="29.25" customHeight="1">
      <c r="B113" s="34"/>
      <c r="C113" s="79" t="s">
        <v>98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68">
        <f>BK113</f>
        <v>0</v>
      </c>
      <c r="O113" s="269"/>
      <c r="P113" s="269"/>
      <c r="Q113" s="269"/>
      <c r="R113" s="36"/>
      <c r="T113" s="78"/>
      <c r="U113" s="50"/>
      <c r="V113" s="50"/>
      <c r="W113" s="126">
        <f>W114+W240</f>
        <v>0</v>
      </c>
      <c r="X113" s="50"/>
      <c r="Y113" s="126">
        <f>Y114+Y240</f>
        <v>0</v>
      </c>
      <c r="Z113" s="50"/>
      <c r="AA113" s="127">
        <f>AA114+AA240</f>
        <v>0</v>
      </c>
      <c r="AT113" s="20" t="s">
        <v>73</v>
      </c>
      <c r="AU113" s="20" t="s">
        <v>104</v>
      </c>
      <c r="BK113" s="128">
        <f>BK114+BK240</f>
        <v>0</v>
      </c>
    </row>
    <row r="114" spans="2:65" s="9" customFormat="1" ht="37.35" customHeight="1">
      <c r="B114" s="129"/>
      <c r="C114" s="130"/>
      <c r="D114" s="131" t="s">
        <v>107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257">
        <f>BK114</f>
        <v>0</v>
      </c>
      <c r="O114" s="250"/>
      <c r="P114" s="250"/>
      <c r="Q114" s="250"/>
      <c r="R114" s="132"/>
      <c r="T114" s="133"/>
      <c r="U114" s="130"/>
      <c r="V114" s="130"/>
      <c r="W114" s="134">
        <f>W115</f>
        <v>0</v>
      </c>
      <c r="X114" s="130"/>
      <c r="Y114" s="134">
        <f>Y115</f>
        <v>0</v>
      </c>
      <c r="Z114" s="130"/>
      <c r="AA114" s="135">
        <f>AA115</f>
        <v>0</v>
      </c>
      <c r="AR114" s="136" t="s">
        <v>80</v>
      </c>
      <c r="AT114" s="137" t="s">
        <v>73</v>
      </c>
      <c r="AU114" s="137" t="s">
        <v>74</v>
      </c>
      <c r="AY114" s="136" t="s">
        <v>130</v>
      </c>
      <c r="BK114" s="138">
        <f>BK115</f>
        <v>0</v>
      </c>
    </row>
    <row r="115" spans="2:65" s="9" customFormat="1" ht="19.899999999999999" customHeight="1">
      <c r="B115" s="129"/>
      <c r="C115" s="130"/>
      <c r="D115" s="139" t="s">
        <v>650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258">
        <f>BK115</f>
        <v>0</v>
      </c>
      <c r="O115" s="259"/>
      <c r="P115" s="259"/>
      <c r="Q115" s="259"/>
      <c r="R115" s="132"/>
      <c r="T115" s="133"/>
      <c r="U115" s="130"/>
      <c r="V115" s="130"/>
      <c r="W115" s="134">
        <f>SUM(W116:W239)</f>
        <v>0</v>
      </c>
      <c r="X115" s="130"/>
      <c r="Y115" s="134">
        <f>SUM(Y116:Y239)</f>
        <v>0</v>
      </c>
      <c r="Z115" s="130"/>
      <c r="AA115" s="135">
        <f>SUM(AA116:AA239)</f>
        <v>0</v>
      </c>
      <c r="AR115" s="136" t="s">
        <v>80</v>
      </c>
      <c r="AT115" s="137" t="s">
        <v>73</v>
      </c>
      <c r="AU115" s="137" t="s">
        <v>80</v>
      </c>
      <c r="AY115" s="136" t="s">
        <v>130</v>
      </c>
      <c r="BK115" s="138">
        <f>SUM(BK116:BK239)</f>
        <v>0</v>
      </c>
    </row>
    <row r="116" spans="2:65" s="1" customFormat="1" ht="82.5" customHeight="1">
      <c r="B116" s="140"/>
      <c r="C116" s="141" t="s">
        <v>135</v>
      </c>
      <c r="D116" s="141" t="s">
        <v>131</v>
      </c>
      <c r="E116" s="142" t="s">
        <v>1235</v>
      </c>
      <c r="F116" s="260" t="s">
        <v>1236</v>
      </c>
      <c r="G116" s="260"/>
      <c r="H116" s="260"/>
      <c r="I116" s="260"/>
      <c r="J116" s="143" t="s">
        <v>630</v>
      </c>
      <c r="K116" s="144">
        <v>24</v>
      </c>
      <c r="L116" s="261">
        <v>0</v>
      </c>
      <c r="M116" s="261"/>
      <c r="N116" s="280">
        <f>ROUND(L116*K116,2)</f>
        <v>0</v>
      </c>
      <c r="O116" s="280"/>
      <c r="P116" s="280"/>
      <c r="Q116" s="280"/>
      <c r="R116" s="145"/>
      <c r="T116" s="146" t="s">
        <v>5</v>
      </c>
      <c r="U116" s="43" t="s">
        <v>39</v>
      </c>
      <c r="V116" s="147">
        <v>0</v>
      </c>
      <c r="W116" s="147">
        <f>V116*K116</f>
        <v>0</v>
      </c>
      <c r="X116" s="147">
        <v>0</v>
      </c>
      <c r="Y116" s="147">
        <f>X116*K116</f>
        <v>0</v>
      </c>
      <c r="Z116" s="147">
        <v>0</v>
      </c>
      <c r="AA116" s="148">
        <f>Z116*K116</f>
        <v>0</v>
      </c>
      <c r="AR116" s="20" t="s">
        <v>135</v>
      </c>
      <c r="AT116" s="20" t="s">
        <v>131</v>
      </c>
      <c r="AU116" s="20" t="s">
        <v>95</v>
      </c>
      <c r="AY116" s="20" t="s">
        <v>130</v>
      </c>
      <c r="BE116" s="149">
        <f>IF(U116="základní",N116,0)</f>
        <v>0</v>
      </c>
      <c r="BF116" s="149">
        <f>IF(U116="snížená",N116,0)</f>
        <v>0</v>
      </c>
      <c r="BG116" s="149">
        <f>IF(U116="zákl. přenesená",N116,0)</f>
        <v>0</v>
      </c>
      <c r="BH116" s="149">
        <f>IF(U116="sníž. přenesená",N116,0)</f>
        <v>0</v>
      </c>
      <c r="BI116" s="149">
        <f>IF(U116="nulová",N116,0)</f>
        <v>0</v>
      </c>
      <c r="BJ116" s="20" t="s">
        <v>80</v>
      </c>
      <c r="BK116" s="149">
        <f>ROUND(L116*K116,2)</f>
        <v>0</v>
      </c>
      <c r="BL116" s="20" t="s">
        <v>135</v>
      </c>
      <c r="BM116" s="20" t="s">
        <v>149</v>
      </c>
    </row>
    <row r="117" spans="2:65" s="1" customFormat="1" ht="30" customHeight="1">
      <c r="B117" s="34"/>
      <c r="C117" s="35"/>
      <c r="D117" s="35"/>
      <c r="E117" s="35"/>
      <c r="F117" s="283" t="s">
        <v>1237</v>
      </c>
      <c r="G117" s="284"/>
      <c r="H117" s="284"/>
      <c r="I117" s="284"/>
      <c r="J117" s="35"/>
      <c r="K117" s="35"/>
      <c r="L117" s="35"/>
      <c r="M117" s="35"/>
      <c r="N117" s="35"/>
      <c r="O117" s="35"/>
      <c r="P117" s="35"/>
      <c r="Q117" s="35"/>
      <c r="R117" s="36"/>
      <c r="T117" s="173"/>
      <c r="U117" s="35"/>
      <c r="V117" s="35"/>
      <c r="W117" s="35"/>
      <c r="X117" s="35"/>
      <c r="Y117" s="35"/>
      <c r="Z117" s="35"/>
      <c r="AA117" s="73"/>
      <c r="AT117" s="20" t="s">
        <v>481</v>
      </c>
      <c r="AU117" s="20" t="s">
        <v>95</v>
      </c>
    </row>
    <row r="118" spans="2:65" s="1" customFormat="1" ht="69.75" customHeight="1">
      <c r="B118" s="140"/>
      <c r="C118" s="141" t="s">
        <v>146</v>
      </c>
      <c r="D118" s="141" t="s">
        <v>131</v>
      </c>
      <c r="E118" s="142" t="s">
        <v>1238</v>
      </c>
      <c r="F118" s="260" t="s">
        <v>1239</v>
      </c>
      <c r="G118" s="260"/>
      <c r="H118" s="260"/>
      <c r="I118" s="260"/>
      <c r="J118" s="143" t="s">
        <v>630</v>
      </c>
      <c r="K118" s="144">
        <v>128</v>
      </c>
      <c r="L118" s="261">
        <v>0</v>
      </c>
      <c r="M118" s="261"/>
      <c r="N118" s="280">
        <f>ROUND(L118*K118,2)</f>
        <v>0</v>
      </c>
      <c r="O118" s="280"/>
      <c r="P118" s="280"/>
      <c r="Q118" s="280"/>
      <c r="R118" s="145"/>
      <c r="T118" s="146" t="s">
        <v>5</v>
      </c>
      <c r="U118" s="43" t="s">
        <v>39</v>
      </c>
      <c r="V118" s="147">
        <v>0</v>
      </c>
      <c r="W118" s="147">
        <f>V118*K118</f>
        <v>0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0" t="s">
        <v>135</v>
      </c>
      <c r="AT118" s="20" t="s">
        <v>131</v>
      </c>
      <c r="AU118" s="20" t="s">
        <v>95</v>
      </c>
      <c r="AY118" s="20" t="s">
        <v>130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0" t="s">
        <v>80</v>
      </c>
      <c r="BK118" s="149">
        <f>ROUND(L118*K118,2)</f>
        <v>0</v>
      </c>
      <c r="BL118" s="20" t="s">
        <v>135</v>
      </c>
      <c r="BM118" s="20" t="s">
        <v>154</v>
      </c>
    </row>
    <row r="119" spans="2:65" s="1" customFormat="1" ht="54" customHeight="1">
      <c r="B119" s="34"/>
      <c r="C119" s="35"/>
      <c r="D119" s="35"/>
      <c r="E119" s="35"/>
      <c r="F119" s="283" t="s">
        <v>1240</v>
      </c>
      <c r="G119" s="284"/>
      <c r="H119" s="284"/>
      <c r="I119" s="284"/>
      <c r="J119" s="35"/>
      <c r="K119" s="35"/>
      <c r="L119" s="35"/>
      <c r="M119" s="35"/>
      <c r="N119" s="35"/>
      <c r="O119" s="35"/>
      <c r="P119" s="35"/>
      <c r="Q119" s="35"/>
      <c r="R119" s="36"/>
      <c r="T119" s="173"/>
      <c r="U119" s="35"/>
      <c r="V119" s="35"/>
      <c r="W119" s="35"/>
      <c r="X119" s="35"/>
      <c r="Y119" s="35"/>
      <c r="Z119" s="35"/>
      <c r="AA119" s="73"/>
      <c r="AT119" s="20" t="s">
        <v>481</v>
      </c>
      <c r="AU119" s="20" t="s">
        <v>95</v>
      </c>
    </row>
    <row r="120" spans="2:65" s="1" customFormat="1" ht="31.5" customHeight="1">
      <c r="B120" s="140"/>
      <c r="C120" s="141" t="s">
        <v>149</v>
      </c>
      <c r="D120" s="141" t="s">
        <v>131</v>
      </c>
      <c r="E120" s="142" t="s">
        <v>1241</v>
      </c>
      <c r="F120" s="260" t="s">
        <v>1242</v>
      </c>
      <c r="G120" s="260"/>
      <c r="H120" s="260"/>
      <c r="I120" s="260"/>
      <c r="J120" s="143" t="s">
        <v>424</v>
      </c>
      <c r="K120" s="144">
        <v>1</v>
      </c>
      <c r="L120" s="261">
        <v>0</v>
      </c>
      <c r="M120" s="261"/>
      <c r="N120" s="280">
        <f>ROUND(L120*K120,2)</f>
        <v>0</v>
      </c>
      <c r="O120" s="280"/>
      <c r="P120" s="280"/>
      <c r="Q120" s="280"/>
      <c r="R120" s="145"/>
      <c r="T120" s="146" t="s">
        <v>5</v>
      </c>
      <c r="U120" s="43" t="s">
        <v>39</v>
      </c>
      <c r="V120" s="147">
        <v>0</v>
      </c>
      <c r="W120" s="147">
        <f>V120*K120</f>
        <v>0</v>
      </c>
      <c r="X120" s="147">
        <v>0</v>
      </c>
      <c r="Y120" s="147">
        <f>X120*K120</f>
        <v>0</v>
      </c>
      <c r="Z120" s="147">
        <v>0</v>
      </c>
      <c r="AA120" s="148">
        <f>Z120*K120</f>
        <v>0</v>
      </c>
      <c r="AR120" s="20" t="s">
        <v>135</v>
      </c>
      <c r="AT120" s="20" t="s">
        <v>131</v>
      </c>
      <c r="AU120" s="20" t="s">
        <v>95</v>
      </c>
      <c r="AY120" s="20" t="s">
        <v>130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0" t="s">
        <v>80</v>
      </c>
      <c r="BK120" s="149">
        <f>ROUND(L120*K120,2)</f>
        <v>0</v>
      </c>
      <c r="BL120" s="20" t="s">
        <v>135</v>
      </c>
      <c r="BM120" s="20" t="s">
        <v>157</v>
      </c>
    </row>
    <row r="121" spans="2:65" s="1" customFormat="1" ht="44.25" customHeight="1">
      <c r="B121" s="140"/>
      <c r="C121" s="141">
        <v>7</v>
      </c>
      <c r="D121" s="141" t="s">
        <v>131</v>
      </c>
      <c r="E121" s="142" t="s">
        <v>1243</v>
      </c>
      <c r="F121" s="260" t="s">
        <v>1244</v>
      </c>
      <c r="G121" s="260"/>
      <c r="H121" s="260"/>
      <c r="I121" s="260"/>
      <c r="J121" s="143" t="s">
        <v>144</v>
      </c>
      <c r="K121" s="144">
        <v>360</v>
      </c>
      <c r="L121" s="261">
        <v>0</v>
      </c>
      <c r="M121" s="261"/>
      <c r="N121" s="280">
        <f>ROUND(L121*K121,2)</f>
        <v>0</v>
      </c>
      <c r="O121" s="280"/>
      <c r="P121" s="280"/>
      <c r="Q121" s="280"/>
      <c r="R121" s="145"/>
      <c r="T121" s="146" t="s">
        <v>5</v>
      </c>
      <c r="U121" s="43" t="s">
        <v>39</v>
      </c>
      <c r="V121" s="147">
        <v>0</v>
      </c>
      <c r="W121" s="147">
        <f>V121*K121</f>
        <v>0</v>
      </c>
      <c r="X121" s="147">
        <v>0</v>
      </c>
      <c r="Y121" s="147">
        <f>X121*K121</f>
        <v>0</v>
      </c>
      <c r="Z121" s="147">
        <v>0</v>
      </c>
      <c r="AA121" s="148">
        <f>Z121*K121</f>
        <v>0</v>
      </c>
      <c r="AR121" s="20" t="s">
        <v>135</v>
      </c>
      <c r="AT121" s="20" t="s">
        <v>131</v>
      </c>
      <c r="AU121" s="20" t="s">
        <v>95</v>
      </c>
      <c r="AY121" s="20" t="s">
        <v>130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0" t="s">
        <v>80</v>
      </c>
      <c r="BK121" s="149">
        <f>ROUND(L121*K121,2)</f>
        <v>0</v>
      </c>
      <c r="BL121" s="20" t="s">
        <v>135</v>
      </c>
      <c r="BM121" s="20" t="s">
        <v>164</v>
      </c>
    </row>
    <row r="122" spans="2:65" s="1" customFormat="1" ht="22.5" customHeight="1">
      <c r="B122" s="34"/>
      <c r="C122" s="35"/>
      <c r="D122" s="35"/>
      <c r="E122" s="35"/>
      <c r="F122" s="283" t="s">
        <v>1245</v>
      </c>
      <c r="G122" s="284"/>
      <c r="H122" s="284"/>
      <c r="I122" s="284"/>
      <c r="J122" s="35"/>
      <c r="K122" s="35"/>
      <c r="L122" s="35"/>
      <c r="M122" s="35"/>
      <c r="N122" s="35"/>
      <c r="O122" s="35"/>
      <c r="P122" s="35"/>
      <c r="Q122" s="35"/>
      <c r="R122" s="36"/>
      <c r="T122" s="173"/>
      <c r="U122" s="35"/>
      <c r="V122" s="35"/>
      <c r="W122" s="35"/>
      <c r="X122" s="35"/>
      <c r="Y122" s="35"/>
      <c r="Z122" s="35"/>
      <c r="AA122" s="73"/>
      <c r="AT122" s="20" t="s">
        <v>481</v>
      </c>
      <c r="AU122" s="20" t="s">
        <v>95</v>
      </c>
    </row>
    <row r="123" spans="2:65" s="1" customFormat="1" ht="44.25" customHeight="1">
      <c r="B123" s="140"/>
      <c r="C123" s="141">
        <v>8</v>
      </c>
      <c r="D123" s="141" t="s">
        <v>131</v>
      </c>
      <c r="E123" s="142" t="s">
        <v>1246</v>
      </c>
      <c r="F123" s="260" t="s">
        <v>1247</v>
      </c>
      <c r="G123" s="260"/>
      <c r="H123" s="260"/>
      <c r="I123" s="260"/>
      <c r="J123" s="143" t="s">
        <v>424</v>
      </c>
      <c r="K123" s="144">
        <v>3</v>
      </c>
      <c r="L123" s="261">
        <v>0</v>
      </c>
      <c r="M123" s="261"/>
      <c r="N123" s="280">
        <f>ROUND(L123*K123,2)</f>
        <v>0</v>
      </c>
      <c r="O123" s="280"/>
      <c r="P123" s="280"/>
      <c r="Q123" s="280"/>
      <c r="R123" s="145"/>
      <c r="T123" s="146" t="s">
        <v>5</v>
      </c>
      <c r="U123" s="43" t="s">
        <v>39</v>
      </c>
      <c r="V123" s="147">
        <v>0</v>
      </c>
      <c r="W123" s="147">
        <f>V123*K123</f>
        <v>0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0" t="s">
        <v>135</v>
      </c>
      <c r="AT123" s="20" t="s">
        <v>131</v>
      </c>
      <c r="AU123" s="20" t="s">
        <v>95</v>
      </c>
      <c r="AY123" s="20" t="s">
        <v>130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0" t="s">
        <v>80</v>
      </c>
      <c r="BK123" s="149">
        <f>ROUND(L123*K123,2)</f>
        <v>0</v>
      </c>
      <c r="BL123" s="20" t="s">
        <v>135</v>
      </c>
      <c r="BM123" s="20" t="s">
        <v>168</v>
      </c>
    </row>
    <row r="124" spans="2:65" s="1" customFormat="1" ht="22.5" customHeight="1">
      <c r="B124" s="34"/>
      <c r="C124" s="35"/>
      <c r="D124" s="35"/>
      <c r="E124" s="35"/>
      <c r="F124" s="283" t="s">
        <v>1245</v>
      </c>
      <c r="G124" s="284"/>
      <c r="H124" s="284"/>
      <c r="I124" s="284"/>
      <c r="J124" s="35"/>
      <c r="K124" s="35"/>
      <c r="L124" s="35"/>
      <c r="M124" s="35"/>
      <c r="N124" s="35"/>
      <c r="O124" s="35"/>
      <c r="P124" s="35"/>
      <c r="Q124" s="35"/>
      <c r="R124" s="36"/>
      <c r="T124" s="173"/>
      <c r="U124" s="35"/>
      <c r="V124" s="35"/>
      <c r="W124" s="35"/>
      <c r="X124" s="35"/>
      <c r="Y124" s="35"/>
      <c r="Z124" s="35"/>
      <c r="AA124" s="73"/>
      <c r="AT124" s="20" t="s">
        <v>481</v>
      </c>
      <c r="AU124" s="20" t="s">
        <v>95</v>
      </c>
    </row>
    <row r="125" spans="2:65" s="1" customFormat="1" ht="44.25" customHeight="1">
      <c r="B125" s="140"/>
      <c r="C125" s="141">
        <v>9</v>
      </c>
      <c r="D125" s="141" t="s">
        <v>131</v>
      </c>
      <c r="E125" s="142" t="s">
        <v>1248</v>
      </c>
      <c r="F125" s="260" t="s">
        <v>1249</v>
      </c>
      <c r="G125" s="260"/>
      <c r="H125" s="260"/>
      <c r="I125" s="260"/>
      <c r="J125" s="143" t="s">
        <v>424</v>
      </c>
      <c r="K125" s="144">
        <v>3</v>
      </c>
      <c r="L125" s="261">
        <v>0</v>
      </c>
      <c r="M125" s="261"/>
      <c r="N125" s="280">
        <f>ROUND(L125*K125,2)</f>
        <v>0</v>
      </c>
      <c r="O125" s="280"/>
      <c r="P125" s="280"/>
      <c r="Q125" s="280"/>
      <c r="R125" s="145"/>
      <c r="T125" s="146" t="s">
        <v>5</v>
      </c>
      <c r="U125" s="43" t="s">
        <v>39</v>
      </c>
      <c r="V125" s="147">
        <v>0</v>
      </c>
      <c r="W125" s="147">
        <f>V125*K125</f>
        <v>0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0" t="s">
        <v>135</v>
      </c>
      <c r="AT125" s="20" t="s">
        <v>131</v>
      </c>
      <c r="AU125" s="20" t="s">
        <v>95</v>
      </c>
      <c r="AY125" s="20" t="s">
        <v>130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0" t="s">
        <v>80</v>
      </c>
      <c r="BK125" s="149">
        <f>ROUND(L125*K125,2)</f>
        <v>0</v>
      </c>
      <c r="BL125" s="20" t="s">
        <v>135</v>
      </c>
      <c r="BM125" s="20" t="s">
        <v>171</v>
      </c>
    </row>
    <row r="126" spans="2:65" s="1" customFormat="1" ht="22.5" customHeight="1">
      <c r="B126" s="34"/>
      <c r="C126" s="35"/>
      <c r="D126" s="35"/>
      <c r="E126" s="35"/>
      <c r="F126" s="283" t="s">
        <v>1245</v>
      </c>
      <c r="G126" s="284"/>
      <c r="H126" s="284"/>
      <c r="I126" s="284"/>
      <c r="J126" s="35"/>
      <c r="K126" s="35"/>
      <c r="L126" s="35"/>
      <c r="M126" s="35"/>
      <c r="N126" s="35"/>
      <c r="O126" s="35"/>
      <c r="P126" s="35"/>
      <c r="Q126" s="35"/>
      <c r="R126" s="36"/>
      <c r="T126" s="173"/>
      <c r="U126" s="35"/>
      <c r="V126" s="35"/>
      <c r="W126" s="35"/>
      <c r="X126" s="35"/>
      <c r="Y126" s="35"/>
      <c r="Z126" s="35"/>
      <c r="AA126" s="73"/>
      <c r="AT126" s="20" t="s">
        <v>481</v>
      </c>
      <c r="AU126" s="20" t="s">
        <v>95</v>
      </c>
    </row>
    <row r="127" spans="2:65" s="1" customFormat="1" ht="44.25" customHeight="1">
      <c r="B127" s="140"/>
      <c r="C127" s="141">
        <v>10</v>
      </c>
      <c r="D127" s="141" t="s">
        <v>131</v>
      </c>
      <c r="E127" s="142" t="s">
        <v>1250</v>
      </c>
      <c r="F127" s="260" t="s">
        <v>1251</v>
      </c>
      <c r="G127" s="260"/>
      <c r="H127" s="260"/>
      <c r="I127" s="260"/>
      <c r="J127" s="143" t="s">
        <v>424</v>
      </c>
      <c r="K127" s="144">
        <v>3</v>
      </c>
      <c r="L127" s="261">
        <v>0</v>
      </c>
      <c r="M127" s="261"/>
      <c r="N127" s="280">
        <f>ROUND(L127*K127,2)</f>
        <v>0</v>
      </c>
      <c r="O127" s="280"/>
      <c r="P127" s="280"/>
      <c r="Q127" s="280"/>
      <c r="R127" s="145"/>
      <c r="T127" s="146" t="s">
        <v>5</v>
      </c>
      <c r="U127" s="43" t="s">
        <v>39</v>
      </c>
      <c r="V127" s="147">
        <v>0</v>
      </c>
      <c r="W127" s="147">
        <f>V127*K127</f>
        <v>0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0" t="s">
        <v>135</v>
      </c>
      <c r="AT127" s="20" t="s">
        <v>131</v>
      </c>
      <c r="AU127" s="20" t="s">
        <v>95</v>
      </c>
      <c r="AY127" s="20" t="s">
        <v>130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80</v>
      </c>
      <c r="BK127" s="149">
        <f>ROUND(L127*K127,2)</f>
        <v>0</v>
      </c>
      <c r="BL127" s="20" t="s">
        <v>135</v>
      </c>
      <c r="BM127" s="20" t="s">
        <v>175</v>
      </c>
    </row>
    <row r="128" spans="2:65" s="1" customFormat="1" ht="22.5" customHeight="1">
      <c r="B128" s="34"/>
      <c r="C128" s="35"/>
      <c r="D128" s="35"/>
      <c r="E128" s="35"/>
      <c r="F128" s="283" t="s">
        <v>1245</v>
      </c>
      <c r="G128" s="284"/>
      <c r="H128" s="284"/>
      <c r="I128" s="284"/>
      <c r="J128" s="35"/>
      <c r="K128" s="35"/>
      <c r="L128" s="35"/>
      <c r="M128" s="35"/>
      <c r="N128" s="35"/>
      <c r="O128" s="35"/>
      <c r="P128" s="35"/>
      <c r="Q128" s="35"/>
      <c r="R128" s="36"/>
      <c r="T128" s="173"/>
      <c r="U128" s="35"/>
      <c r="V128" s="35"/>
      <c r="W128" s="35"/>
      <c r="X128" s="35"/>
      <c r="Y128" s="35"/>
      <c r="Z128" s="35"/>
      <c r="AA128" s="73"/>
      <c r="AT128" s="20" t="s">
        <v>481</v>
      </c>
      <c r="AU128" s="20" t="s">
        <v>95</v>
      </c>
    </row>
    <row r="129" spans="2:65" s="1" customFormat="1" ht="22.5" customHeight="1">
      <c r="B129" s="140"/>
      <c r="C129" s="141">
        <v>11</v>
      </c>
      <c r="D129" s="141" t="s">
        <v>131</v>
      </c>
      <c r="E129" s="142" t="s">
        <v>1252</v>
      </c>
      <c r="F129" s="260" t="s">
        <v>1253</v>
      </c>
      <c r="G129" s="260"/>
      <c r="H129" s="260"/>
      <c r="I129" s="260"/>
      <c r="J129" s="143" t="s">
        <v>424</v>
      </c>
      <c r="K129" s="144">
        <v>3</v>
      </c>
      <c r="L129" s="261">
        <v>0</v>
      </c>
      <c r="M129" s="261"/>
      <c r="N129" s="280">
        <f>ROUND(L129*K129,2)</f>
        <v>0</v>
      </c>
      <c r="O129" s="280"/>
      <c r="P129" s="280"/>
      <c r="Q129" s="280"/>
      <c r="R129" s="145"/>
      <c r="T129" s="146" t="s">
        <v>5</v>
      </c>
      <c r="U129" s="43" t="s">
        <v>39</v>
      </c>
      <c r="V129" s="147">
        <v>0</v>
      </c>
      <c r="W129" s="147">
        <f>V129*K129</f>
        <v>0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0" t="s">
        <v>135</v>
      </c>
      <c r="AT129" s="20" t="s">
        <v>131</v>
      </c>
      <c r="AU129" s="20" t="s">
        <v>95</v>
      </c>
      <c r="AY129" s="20" t="s">
        <v>130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0" t="s">
        <v>80</v>
      </c>
      <c r="BK129" s="149">
        <f>ROUND(L129*K129,2)</f>
        <v>0</v>
      </c>
      <c r="BL129" s="20" t="s">
        <v>135</v>
      </c>
      <c r="BM129" s="20" t="s">
        <v>178</v>
      </c>
    </row>
    <row r="130" spans="2:65" s="1" customFormat="1" ht="22.5" customHeight="1">
      <c r="B130" s="34"/>
      <c r="C130" s="35"/>
      <c r="D130" s="35"/>
      <c r="E130" s="35"/>
      <c r="F130" s="283" t="s">
        <v>1245</v>
      </c>
      <c r="G130" s="284"/>
      <c r="H130" s="284"/>
      <c r="I130" s="284"/>
      <c r="J130" s="35"/>
      <c r="K130" s="35"/>
      <c r="L130" s="35"/>
      <c r="M130" s="35"/>
      <c r="N130" s="35"/>
      <c r="O130" s="35"/>
      <c r="P130" s="35"/>
      <c r="Q130" s="35"/>
      <c r="R130" s="36"/>
      <c r="T130" s="173"/>
      <c r="U130" s="35"/>
      <c r="V130" s="35"/>
      <c r="W130" s="35"/>
      <c r="X130" s="35"/>
      <c r="Y130" s="35"/>
      <c r="Z130" s="35"/>
      <c r="AA130" s="73"/>
      <c r="AT130" s="20" t="s">
        <v>481</v>
      </c>
      <c r="AU130" s="20" t="s">
        <v>95</v>
      </c>
    </row>
    <row r="131" spans="2:65" s="1" customFormat="1" ht="44.25" customHeight="1">
      <c r="B131" s="140"/>
      <c r="C131" s="141">
        <v>12</v>
      </c>
      <c r="D131" s="141" t="s">
        <v>131</v>
      </c>
      <c r="E131" s="142" t="s">
        <v>1254</v>
      </c>
      <c r="F131" s="260" t="s">
        <v>1255</v>
      </c>
      <c r="G131" s="260"/>
      <c r="H131" s="260"/>
      <c r="I131" s="260"/>
      <c r="J131" s="143" t="s">
        <v>424</v>
      </c>
      <c r="K131" s="144">
        <v>3</v>
      </c>
      <c r="L131" s="261">
        <v>0</v>
      </c>
      <c r="M131" s="261"/>
      <c r="N131" s="280">
        <f>ROUND(L131*K131,2)</f>
        <v>0</v>
      </c>
      <c r="O131" s="280"/>
      <c r="P131" s="280"/>
      <c r="Q131" s="280"/>
      <c r="R131" s="145"/>
      <c r="T131" s="146" t="s">
        <v>5</v>
      </c>
      <c r="U131" s="43" t="s">
        <v>39</v>
      </c>
      <c r="V131" s="147">
        <v>0</v>
      </c>
      <c r="W131" s="147">
        <f>V131*K131</f>
        <v>0</v>
      </c>
      <c r="X131" s="147">
        <v>0</v>
      </c>
      <c r="Y131" s="147">
        <f>X131*K131</f>
        <v>0</v>
      </c>
      <c r="Z131" s="147">
        <v>0</v>
      </c>
      <c r="AA131" s="148">
        <f>Z131*K131</f>
        <v>0</v>
      </c>
      <c r="AR131" s="20" t="s">
        <v>135</v>
      </c>
      <c r="AT131" s="20" t="s">
        <v>131</v>
      </c>
      <c r="AU131" s="20" t="s">
        <v>95</v>
      </c>
      <c r="AY131" s="20" t="s">
        <v>130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0" t="s">
        <v>80</v>
      </c>
      <c r="BK131" s="149">
        <f>ROUND(L131*K131,2)</f>
        <v>0</v>
      </c>
      <c r="BL131" s="20" t="s">
        <v>135</v>
      </c>
      <c r="BM131" s="20" t="s">
        <v>182</v>
      </c>
    </row>
    <row r="132" spans="2:65" s="1" customFormat="1" ht="42" customHeight="1">
      <c r="B132" s="34"/>
      <c r="C132" s="35"/>
      <c r="D132" s="35"/>
      <c r="E132" s="35"/>
      <c r="F132" s="283" t="s">
        <v>1256</v>
      </c>
      <c r="G132" s="284"/>
      <c r="H132" s="284"/>
      <c r="I132" s="284"/>
      <c r="J132" s="35"/>
      <c r="K132" s="35"/>
      <c r="L132" s="35"/>
      <c r="M132" s="35"/>
      <c r="N132" s="35"/>
      <c r="O132" s="35"/>
      <c r="P132" s="35"/>
      <c r="Q132" s="35"/>
      <c r="R132" s="36"/>
      <c r="T132" s="173"/>
      <c r="U132" s="35"/>
      <c r="V132" s="35"/>
      <c r="W132" s="35"/>
      <c r="X132" s="35"/>
      <c r="Y132" s="35"/>
      <c r="Z132" s="35"/>
      <c r="AA132" s="73"/>
      <c r="AT132" s="20" t="s">
        <v>481</v>
      </c>
      <c r="AU132" s="20" t="s">
        <v>95</v>
      </c>
    </row>
    <row r="133" spans="2:65" s="1" customFormat="1" ht="22.5" customHeight="1">
      <c r="B133" s="140"/>
      <c r="C133" s="141">
        <v>13</v>
      </c>
      <c r="D133" s="141" t="s">
        <v>131</v>
      </c>
      <c r="E133" s="142" t="s">
        <v>1257</v>
      </c>
      <c r="F133" s="260" t="s">
        <v>1258</v>
      </c>
      <c r="G133" s="260"/>
      <c r="H133" s="260"/>
      <c r="I133" s="260"/>
      <c r="J133" s="143" t="s">
        <v>424</v>
      </c>
      <c r="K133" s="144">
        <v>1</v>
      </c>
      <c r="L133" s="261">
        <v>0</v>
      </c>
      <c r="M133" s="261"/>
      <c r="N133" s="280">
        <f>ROUND(L133*K133,2)</f>
        <v>0</v>
      </c>
      <c r="O133" s="280"/>
      <c r="P133" s="280"/>
      <c r="Q133" s="280"/>
      <c r="R133" s="145"/>
      <c r="T133" s="146" t="s">
        <v>5</v>
      </c>
      <c r="U133" s="43" t="s">
        <v>39</v>
      </c>
      <c r="V133" s="147">
        <v>0</v>
      </c>
      <c r="W133" s="147">
        <f>V133*K133</f>
        <v>0</v>
      </c>
      <c r="X133" s="147">
        <v>0</v>
      </c>
      <c r="Y133" s="147">
        <f>X133*K133</f>
        <v>0</v>
      </c>
      <c r="Z133" s="147">
        <v>0</v>
      </c>
      <c r="AA133" s="148">
        <f>Z133*K133</f>
        <v>0</v>
      </c>
      <c r="AR133" s="20" t="s">
        <v>135</v>
      </c>
      <c r="AT133" s="20" t="s">
        <v>131</v>
      </c>
      <c r="AU133" s="20" t="s">
        <v>95</v>
      </c>
      <c r="AY133" s="20" t="s">
        <v>130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0" t="s">
        <v>80</v>
      </c>
      <c r="BK133" s="149">
        <f>ROUND(L133*K133,2)</f>
        <v>0</v>
      </c>
      <c r="BL133" s="20" t="s">
        <v>135</v>
      </c>
      <c r="BM133" s="20" t="s">
        <v>186</v>
      </c>
    </row>
    <row r="134" spans="2:65" s="1" customFormat="1" ht="22.5" customHeight="1">
      <c r="B134" s="34"/>
      <c r="C134" s="35"/>
      <c r="D134" s="35"/>
      <c r="E134" s="35"/>
      <c r="F134" s="283" t="s">
        <v>1259</v>
      </c>
      <c r="G134" s="284"/>
      <c r="H134" s="284"/>
      <c r="I134" s="284"/>
      <c r="J134" s="35"/>
      <c r="K134" s="35"/>
      <c r="L134" s="35"/>
      <c r="M134" s="35"/>
      <c r="N134" s="35"/>
      <c r="O134" s="35"/>
      <c r="P134" s="35"/>
      <c r="Q134" s="35"/>
      <c r="R134" s="36"/>
      <c r="T134" s="173"/>
      <c r="U134" s="35"/>
      <c r="V134" s="35"/>
      <c r="W134" s="35"/>
      <c r="X134" s="35"/>
      <c r="Y134" s="35"/>
      <c r="Z134" s="35"/>
      <c r="AA134" s="73"/>
      <c r="AT134" s="20" t="s">
        <v>481</v>
      </c>
      <c r="AU134" s="20" t="s">
        <v>95</v>
      </c>
    </row>
    <row r="135" spans="2:65" s="1" customFormat="1" ht="44.25" customHeight="1">
      <c r="B135" s="140"/>
      <c r="C135" s="141">
        <v>14</v>
      </c>
      <c r="D135" s="141" t="s">
        <v>131</v>
      </c>
      <c r="E135" s="142" t="s">
        <v>1260</v>
      </c>
      <c r="F135" s="260" t="s">
        <v>1261</v>
      </c>
      <c r="G135" s="260"/>
      <c r="H135" s="260"/>
      <c r="I135" s="260"/>
      <c r="J135" s="143" t="s">
        <v>144</v>
      </c>
      <c r="K135" s="144">
        <v>435</v>
      </c>
      <c r="L135" s="261">
        <v>0</v>
      </c>
      <c r="M135" s="261"/>
      <c r="N135" s="280">
        <f>ROUND(L135*K135,2)</f>
        <v>0</v>
      </c>
      <c r="O135" s="280"/>
      <c r="P135" s="280"/>
      <c r="Q135" s="280"/>
      <c r="R135" s="145"/>
      <c r="T135" s="146" t="s">
        <v>5</v>
      </c>
      <c r="U135" s="43" t="s">
        <v>39</v>
      </c>
      <c r="V135" s="147">
        <v>0</v>
      </c>
      <c r="W135" s="147">
        <f>V135*K135</f>
        <v>0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20" t="s">
        <v>135</v>
      </c>
      <c r="AT135" s="20" t="s">
        <v>131</v>
      </c>
      <c r="AU135" s="20" t="s">
        <v>95</v>
      </c>
      <c r="AY135" s="20" t="s">
        <v>130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0" t="s">
        <v>80</v>
      </c>
      <c r="BK135" s="149">
        <f>ROUND(L135*K135,2)</f>
        <v>0</v>
      </c>
      <c r="BL135" s="20" t="s">
        <v>135</v>
      </c>
      <c r="BM135" s="20" t="s">
        <v>190</v>
      </c>
    </row>
    <row r="136" spans="2:65" s="1" customFormat="1" ht="22.5" customHeight="1">
      <c r="B136" s="34"/>
      <c r="C136" s="35"/>
      <c r="D136" s="35"/>
      <c r="E136" s="35"/>
      <c r="F136" s="283" t="s">
        <v>1262</v>
      </c>
      <c r="G136" s="284"/>
      <c r="H136" s="284"/>
      <c r="I136" s="284"/>
      <c r="J136" s="35"/>
      <c r="K136" s="35"/>
      <c r="L136" s="35"/>
      <c r="M136" s="35"/>
      <c r="N136" s="35"/>
      <c r="O136" s="35"/>
      <c r="P136" s="35"/>
      <c r="Q136" s="35"/>
      <c r="R136" s="36"/>
      <c r="T136" s="173"/>
      <c r="U136" s="35"/>
      <c r="V136" s="35"/>
      <c r="W136" s="35"/>
      <c r="X136" s="35"/>
      <c r="Y136" s="35"/>
      <c r="Z136" s="35"/>
      <c r="AA136" s="73"/>
      <c r="AT136" s="20" t="s">
        <v>481</v>
      </c>
      <c r="AU136" s="20" t="s">
        <v>95</v>
      </c>
    </row>
    <row r="137" spans="2:65" s="1" customFormat="1" ht="22.5" customHeight="1">
      <c r="B137" s="140"/>
      <c r="C137" s="141">
        <v>15</v>
      </c>
      <c r="D137" s="141" t="s">
        <v>131</v>
      </c>
      <c r="E137" s="142" t="s">
        <v>1263</v>
      </c>
      <c r="F137" s="260" t="s">
        <v>1693</v>
      </c>
      <c r="G137" s="260"/>
      <c r="H137" s="260"/>
      <c r="I137" s="260"/>
      <c r="J137" s="143" t="s">
        <v>424</v>
      </c>
      <c r="K137" s="144">
        <v>26</v>
      </c>
      <c r="L137" s="261">
        <v>0</v>
      </c>
      <c r="M137" s="261"/>
      <c r="N137" s="280">
        <f>ROUND(L137*K137,2)</f>
        <v>0</v>
      </c>
      <c r="O137" s="280"/>
      <c r="P137" s="280"/>
      <c r="Q137" s="280"/>
      <c r="R137" s="145"/>
      <c r="T137" s="146" t="s">
        <v>5</v>
      </c>
      <c r="U137" s="43" t="s">
        <v>39</v>
      </c>
      <c r="V137" s="147">
        <v>0</v>
      </c>
      <c r="W137" s="147">
        <f>V137*K137</f>
        <v>0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0" t="s">
        <v>135</v>
      </c>
      <c r="AT137" s="20" t="s">
        <v>131</v>
      </c>
      <c r="AU137" s="20" t="s">
        <v>95</v>
      </c>
      <c r="AY137" s="20" t="s">
        <v>130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0" t="s">
        <v>80</v>
      </c>
      <c r="BK137" s="149">
        <f>ROUND(L137*K137,2)</f>
        <v>0</v>
      </c>
      <c r="BL137" s="20" t="s">
        <v>135</v>
      </c>
      <c r="BM137" s="20" t="s">
        <v>194</v>
      </c>
    </row>
    <row r="138" spans="2:65" s="1" customFormat="1" ht="22.5" customHeight="1">
      <c r="B138" s="34"/>
      <c r="C138" s="35"/>
      <c r="D138" s="35"/>
      <c r="E138" s="35"/>
      <c r="F138" s="283" t="s">
        <v>1245</v>
      </c>
      <c r="G138" s="284"/>
      <c r="H138" s="284"/>
      <c r="I138" s="284"/>
      <c r="J138" s="35"/>
      <c r="K138" s="35"/>
      <c r="L138" s="35"/>
      <c r="M138" s="35"/>
      <c r="N138" s="35"/>
      <c r="O138" s="35"/>
      <c r="P138" s="35"/>
      <c r="Q138" s="35"/>
      <c r="R138" s="36"/>
      <c r="T138" s="173"/>
      <c r="U138" s="35"/>
      <c r="V138" s="35"/>
      <c r="W138" s="35"/>
      <c r="X138" s="35"/>
      <c r="Y138" s="35"/>
      <c r="Z138" s="35"/>
      <c r="AA138" s="73"/>
      <c r="AT138" s="20" t="s">
        <v>481</v>
      </c>
      <c r="AU138" s="20" t="s">
        <v>95</v>
      </c>
    </row>
    <row r="139" spans="2:65" s="1" customFormat="1" ht="22.5" customHeight="1">
      <c r="B139" s="140"/>
      <c r="C139" s="141">
        <v>16</v>
      </c>
      <c r="D139" s="141" t="s">
        <v>131</v>
      </c>
      <c r="E139" s="142" t="s">
        <v>1264</v>
      </c>
      <c r="F139" s="260" t="s">
        <v>1694</v>
      </c>
      <c r="G139" s="260"/>
      <c r="H139" s="260"/>
      <c r="I139" s="260"/>
      <c r="J139" s="143" t="s">
        <v>424</v>
      </c>
      <c r="K139" s="144">
        <v>14</v>
      </c>
      <c r="L139" s="261">
        <v>0</v>
      </c>
      <c r="M139" s="261"/>
      <c r="N139" s="280">
        <f>ROUND(L139*K139,2)</f>
        <v>0</v>
      </c>
      <c r="O139" s="280"/>
      <c r="P139" s="280"/>
      <c r="Q139" s="280"/>
      <c r="R139" s="145"/>
      <c r="T139" s="146" t="s">
        <v>5</v>
      </c>
      <c r="U139" s="43" t="s">
        <v>39</v>
      </c>
      <c r="V139" s="147">
        <v>0</v>
      </c>
      <c r="W139" s="147">
        <f>V139*K139</f>
        <v>0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0" t="s">
        <v>135</v>
      </c>
      <c r="AT139" s="20" t="s">
        <v>131</v>
      </c>
      <c r="AU139" s="20" t="s">
        <v>95</v>
      </c>
      <c r="AY139" s="20" t="s">
        <v>130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0" t="s">
        <v>80</v>
      </c>
      <c r="BK139" s="149">
        <f>ROUND(L139*K139,2)</f>
        <v>0</v>
      </c>
      <c r="BL139" s="20" t="s">
        <v>135</v>
      </c>
      <c r="BM139" s="20" t="s">
        <v>198</v>
      </c>
    </row>
    <row r="140" spans="2:65" s="1" customFormat="1" ht="22.5" customHeight="1">
      <c r="B140" s="34"/>
      <c r="C140" s="35"/>
      <c r="D140" s="35"/>
      <c r="E140" s="35"/>
      <c r="F140" s="283" t="s">
        <v>1245</v>
      </c>
      <c r="G140" s="284"/>
      <c r="H140" s="284"/>
      <c r="I140" s="284"/>
      <c r="J140" s="35"/>
      <c r="K140" s="35"/>
      <c r="L140" s="35"/>
      <c r="M140" s="35"/>
      <c r="N140" s="35"/>
      <c r="O140" s="35"/>
      <c r="P140" s="35"/>
      <c r="Q140" s="35"/>
      <c r="R140" s="36"/>
      <c r="T140" s="173"/>
      <c r="U140" s="35"/>
      <c r="V140" s="35"/>
      <c r="W140" s="35"/>
      <c r="X140" s="35"/>
      <c r="Y140" s="35"/>
      <c r="Z140" s="35"/>
      <c r="AA140" s="73"/>
      <c r="AT140" s="20" t="s">
        <v>481</v>
      </c>
      <c r="AU140" s="20" t="s">
        <v>95</v>
      </c>
    </row>
    <row r="141" spans="2:65" s="1" customFormat="1" ht="31.5" customHeight="1">
      <c r="B141" s="140"/>
      <c r="C141" s="141">
        <v>17</v>
      </c>
      <c r="D141" s="141" t="s">
        <v>131</v>
      </c>
      <c r="E141" s="142" t="s">
        <v>1265</v>
      </c>
      <c r="F141" s="260" t="s">
        <v>1266</v>
      </c>
      <c r="G141" s="260"/>
      <c r="H141" s="260"/>
      <c r="I141" s="260"/>
      <c r="J141" s="143" t="s">
        <v>424</v>
      </c>
      <c r="K141" s="144">
        <v>15</v>
      </c>
      <c r="L141" s="261">
        <v>0</v>
      </c>
      <c r="M141" s="261"/>
      <c r="N141" s="280">
        <f>ROUND(L141*K141,2)</f>
        <v>0</v>
      </c>
      <c r="O141" s="280"/>
      <c r="P141" s="280"/>
      <c r="Q141" s="280"/>
      <c r="R141" s="145"/>
      <c r="T141" s="146" t="s">
        <v>5</v>
      </c>
      <c r="U141" s="43" t="s">
        <v>39</v>
      </c>
      <c r="V141" s="147">
        <v>0</v>
      </c>
      <c r="W141" s="147">
        <f>V141*K141</f>
        <v>0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0" t="s">
        <v>135</v>
      </c>
      <c r="AT141" s="20" t="s">
        <v>131</v>
      </c>
      <c r="AU141" s="20" t="s">
        <v>95</v>
      </c>
      <c r="AY141" s="20" t="s">
        <v>130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0" t="s">
        <v>80</v>
      </c>
      <c r="BK141" s="149">
        <f>ROUND(L141*K141,2)</f>
        <v>0</v>
      </c>
      <c r="BL141" s="20" t="s">
        <v>135</v>
      </c>
      <c r="BM141" s="20" t="s">
        <v>201</v>
      </c>
    </row>
    <row r="142" spans="2:65" s="1" customFormat="1" ht="22.5" customHeight="1">
      <c r="B142" s="34"/>
      <c r="C142" s="35"/>
      <c r="D142" s="35"/>
      <c r="E142" s="35"/>
      <c r="F142" s="283" t="s">
        <v>1245</v>
      </c>
      <c r="G142" s="284"/>
      <c r="H142" s="284"/>
      <c r="I142" s="284"/>
      <c r="J142" s="35"/>
      <c r="K142" s="35"/>
      <c r="L142" s="35"/>
      <c r="M142" s="35"/>
      <c r="N142" s="35"/>
      <c r="O142" s="35"/>
      <c r="P142" s="35"/>
      <c r="Q142" s="35"/>
      <c r="R142" s="36"/>
      <c r="T142" s="173"/>
      <c r="U142" s="35"/>
      <c r="V142" s="35"/>
      <c r="W142" s="35"/>
      <c r="X142" s="35"/>
      <c r="Y142" s="35"/>
      <c r="Z142" s="35"/>
      <c r="AA142" s="73"/>
      <c r="AT142" s="20" t="s">
        <v>481</v>
      </c>
      <c r="AU142" s="20" t="s">
        <v>95</v>
      </c>
    </row>
    <row r="143" spans="2:65" s="1" customFormat="1" ht="31.5" customHeight="1">
      <c r="B143" s="140"/>
      <c r="C143" s="141">
        <v>18</v>
      </c>
      <c r="D143" s="141" t="s">
        <v>131</v>
      </c>
      <c r="E143" s="142" t="s">
        <v>1267</v>
      </c>
      <c r="F143" s="260" t="s">
        <v>1268</v>
      </c>
      <c r="G143" s="260"/>
      <c r="H143" s="260"/>
      <c r="I143" s="260"/>
      <c r="J143" s="143" t="s">
        <v>424</v>
      </c>
      <c r="K143" s="144">
        <v>3</v>
      </c>
      <c r="L143" s="261">
        <v>0</v>
      </c>
      <c r="M143" s="261"/>
      <c r="N143" s="280">
        <f>ROUND(L143*K143,2)</f>
        <v>0</v>
      </c>
      <c r="O143" s="280"/>
      <c r="P143" s="280"/>
      <c r="Q143" s="280"/>
      <c r="R143" s="145"/>
      <c r="T143" s="146" t="s">
        <v>5</v>
      </c>
      <c r="U143" s="43" t="s">
        <v>39</v>
      </c>
      <c r="V143" s="147">
        <v>0</v>
      </c>
      <c r="W143" s="147">
        <f>V143*K143</f>
        <v>0</v>
      </c>
      <c r="X143" s="147">
        <v>0</v>
      </c>
      <c r="Y143" s="147">
        <f>X143*K143</f>
        <v>0</v>
      </c>
      <c r="Z143" s="147">
        <v>0</v>
      </c>
      <c r="AA143" s="148">
        <f>Z143*K143</f>
        <v>0</v>
      </c>
      <c r="AR143" s="20" t="s">
        <v>135</v>
      </c>
      <c r="AT143" s="20" t="s">
        <v>131</v>
      </c>
      <c r="AU143" s="20" t="s">
        <v>95</v>
      </c>
      <c r="AY143" s="20" t="s">
        <v>130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0" t="s">
        <v>80</v>
      </c>
      <c r="BK143" s="149">
        <f>ROUND(L143*K143,2)</f>
        <v>0</v>
      </c>
      <c r="BL143" s="20" t="s">
        <v>135</v>
      </c>
      <c r="BM143" s="20" t="s">
        <v>204</v>
      </c>
    </row>
    <row r="144" spans="2:65" s="1" customFormat="1" ht="22.5" customHeight="1">
      <c r="B144" s="34"/>
      <c r="C144" s="35"/>
      <c r="D144" s="35"/>
      <c r="E144" s="35"/>
      <c r="F144" s="283" t="s">
        <v>1245</v>
      </c>
      <c r="G144" s="284"/>
      <c r="H144" s="284"/>
      <c r="I144" s="284"/>
      <c r="J144" s="35"/>
      <c r="K144" s="35"/>
      <c r="L144" s="35"/>
      <c r="M144" s="35"/>
      <c r="N144" s="35"/>
      <c r="O144" s="35"/>
      <c r="P144" s="35"/>
      <c r="Q144" s="35"/>
      <c r="R144" s="36"/>
      <c r="T144" s="173"/>
      <c r="U144" s="35"/>
      <c r="V144" s="35"/>
      <c r="W144" s="35"/>
      <c r="X144" s="35"/>
      <c r="Y144" s="35"/>
      <c r="Z144" s="35"/>
      <c r="AA144" s="73"/>
      <c r="AT144" s="20" t="s">
        <v>481</v>
      </c>
      <c r="AU144" s="20" t="s">
        <v>95</v>
      </c>
    </row>
    <row r="145" spans="2:65" s="1" customFormat="1" ht="31.5" customHeight="1">
      <c r="B145" s="140"/>
      <c r="C145" s="141">
        <v>19</v>
      </c>
      <c r="D145" s="141" t="s">
        <v>131</v>
      </c>
      <c r="E145" s="142" t="s">
        <v>1269</v>
      </c>
      <c r="F145" s="260" t="s">
        <v>1270</v>
      </c>
      <c r="G145" s="260"/>
      <c r="H145" s="260"/>
      <c r="I145" s="260"/>
      <c r="J145" s="143" t="s">
        <v>424</v>
      </c>
      <c r="K145" s="144">
        <v>8</v>
      </c>
      <c r="L145" s="261">
        <v>0</v>
      </c>
      <c r="M145" s="261"/>
      <c r="N145" s="280">
        <f>ROUND(L145*K145,2)</f>
        <v>0</v>
      </c>
      <c r="O145" s="280"/>
      <c r="P145" s="280"/>
      <c r="Q145" s="280"/>
      <c r="R145" s="145"/>
      <c r="T145" s="146" t="s">
        <v>5</v>
      </c>
      <c r="U145" s="43" t="s">
        <v>39</v>
      </c>
      <c r="V145" s="147">
        <v>0</v>
      </c>
      <c r="W145" s="147">
        <f>V145*K145</f>
        <v>0</v>
      </c>
      <c r="X145" s="147">
        <v>0</v>
      </c>
      <c r="Y145" s="147">
        <f>X145*K145</f>
        <v>0</v>
      </c>
      <c r="Z145" s="147">
        <v>0</v>
      </c>
      <c r="AA145" s="148">
        <f>Z145*K145</f>
        <v>0</v>
      </c>
      <c r="AR145" s="20" t="s">
        <v>135</v>
      </c>
      <c r="AT145" s="20" t="s">
        <v>131</v>
      </c>
      <c r="AU145" s="20" t="s">
        <v>95</v>
      </c>
      <c r="AY145" s="20" t="s">
        <v>130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0" t="s">
        <v>80</v>
      </c>
      <c r="BK145" s="149">
        <f>ROUND(L145*K145,2)</f>
        <v>0</v>
      </c>
      <c r="BL145" s="20" t="s">
        <v>135</v>
      </c>
      <c r="BM145" s="20" t="s">
        <v>207</v>
      </c>
    </row>
    <row r="146" spans="2:65" s="1" customFormat="1" ht="22.5" customHeight="1">
      <c r="B146" s="34"/>
      <c r="C146" s="35"/>
      <c r="D146" s="35"/>
      <c r="E146" s="35"/>
      <c r="F146" s="283" t="s">
        <v>1245</v>
      </c>
      <c r="G146" s="284"/>
      <c r="H146" s="284"/>
      <c r="I146" s="284"/>
      <c r="J146" s="35"/>
      <c r="K146" s="35"/>
      <c r="L146" s="35"/>
      <c r="M146" s="35"/>
      <c r="N146" s="35"/>
      <c r="O146" s="35"/>
      <c r="P146" s="35"/>
      <c r="Q146" s="35"/>
      <c r="R146" s="36"/>
      <c r="T146" s="173"/>
      <c r="U146" s="35"/>
      <c r="V146" s="35"/>
      <c r="W146" s="35"/>
      <c r="X146" s="35"/>
      <c r="Y146" s="35"/>
      <c r="Z146" s="35"/>
      <c r="AA146" s="73"/>
      <c r="AT146" s="20" t="s">
        <v>481</v>
      </c>
      <c r="AU146" s="20" t="s">
        <v>95</v>
      </c>
    </row>
    <row r="147" spans="2:65" s="1" customFormat="1" ht="22.5" customHeight="1">
      <c r="B147" s="140"/>
      <c r="C147" s="141">
        <v>20</v>
      </c>
      <c r="D147" s="141" t="s">
        <v>131</v>
      </c>
      <c r="E147" s="142" t="s">
        <v>1271</v>
      </c>
      <c r="F147" s="260" t="s">
        <v>1272</v>
      </c>
      <c r="G147" s="260"/>
      <c r="H147" s="260"/>
      <c r="I147" s="260"/>
      <c r="J147" s="143" t="s">
        <v>424</v>
      </c>
      <c r="K147" s="144">
        <v>7</v>
      </c>
      <c r="L147" s="261">
        <v>0</v>
      </c>
      <c r="M147" s="261"/>
      <c r="N147" s="280">
        <f>ROUND(L147*K147,2)</f>
        <v>0</v>
      </c>
      <c r="O147" s="280"/>
      <c r="P147" s="280"/>
      <c r="Q147" s="280"/>
      <c r="R147" s="145"/>
      <c r="T147" s="146" t="s">
        <v>5</v>
      </c>
      <c r="U147" s="43" t="s">
        <v>39</v>
      </c>
      <c r="V147" s="147">
        <v>0</v>
      </c>
      <c r="W147" s="147">
        <f>V147*K147</f>
        <v>0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0" t="s">
        <v>135</v>
      </c>
      <c r="AT147" s="20" t="s">
        <v>131</v>
      </c>
      <c r="AU147" s="20" t="s">
        <v>95</v>
      </c>
      <c r="AY147" s="20" t="s">
        <v>130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0" t="s">
        <v>80</v>
      </c>
      <c r="BK147" s="149">
        <f>ROUND(L147*K147,2)</f>
        <v>0</v>
      </c>
      <c r="BL147" s="20" t="s">
        <v>135</v>
      </c>
      <c r="BM147" s="20" t="s">
        <v>211</v>
      </c>
    </row>
    <row r="148" spans="2:65" s="1" customFormat="1" ht="30" customHeight="1">
      <c r="B148" s="34"/>
      <c r="C148" s="35"/>
      <c r="D148" s="35"/>
      <c r="E148" s="35"/>
      <c r="F148" s="283" t="s">
        <v>1273</v>
      </c>
      <c r="G148" s="284"/>
      <c r="H148" s="284"/>
      <c r="I148" s="284"/>
      <c r="J148" s="35"/>
      <c r="K148" s="35"/>
      <c r="L148" s="35"/>
      <c r="M148" s="35"/>
      <c r="N148" s="35"/>
      <c r="O148" s="35"/>
      <c r="P148" s="35"/>
      <c r="Q148" s="35"/>
      <c r="R148" s="36"/>
      <c r="T148" s="173"/>
      <c r="U148" s="35"/>
      <c r="V148" s="35"/>
      <c r="W148" s="35"/>
      <c r="X148" s="35"/>
      <c r="Y148" s="35"/>
      <c r="Z148" s="35"/>
      <c r="AA148" s="73"/>
      <c r="AT148" s="20" t="s">
        <v>481</v>
      </c>
      <c r="AU148" s="20" t="s">
        <v>95</v>
      </c>
    </row>
    <row r="149" spans="2:65" s="1" customFormat="1" ht="31.5" customHeight="1">
      <c r="B149" s="140"/>
      <c r="C149" s="141">
        <v>21</v>
      </c>
      <c r="D149" s="141" t="s">
        <v>131</v>
      </c>
      <c r="E149" s="142" t="s">
        <v>1274</v>
      </c>
      <c r="F149" s="260" t="s">
        <v>1275</v>
      </c>
      <c r="G149" s="260"/>
      <c r="H149" s="260"/>
      <c r="I149" s="260"/>
      <c r="J149" s="143" t="s">
        <v>424</v>
      </c>
      <c r="K149" s="144">
        <v>3</v>
      </c>
      <c r="L149" s="261">
        <v>0</v>
      </c>
      <c r="M149" s="261"/>
      <c r="N149" s="280">
        <f>ROUND(L149*K149,2)</f>
        <v>0</v>
      </c>
      <c r="O149" s="280"/>
      <c r="P149" s="280"/>
      <c r="Q149" s="280"/>
      <c r="R149" s="145"/>
      <c r="T149" s="146" t="s">
        <v>5</v>
      </c>
      <c r="U149" s="43" t="s">
        <v>39</v>
      </c>
      <c r="V149" s="147">
        <v>0</v>
      </c>
      <c r="W149" s="147">
        <f>V149*K149</f>
        <v>0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0" t="s">
        <v>135</v>
      </c>
      <c r="AT149" s="20" t="s">
        <v>131</v>
      </c>
      <c r="AU149" s="20" t="s">
        <v>95</v>
      </c>
      <c r="AY149" s="20" t="s">
        <v>130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0" t="s">
        <v>80</v>
      </c>
      <c r="BK149" s="149">
        <f>ROUND(L149*K149,2)</f>
        <v>0</v>
      </c>
      <c r="BL149" s="20" t="s">
        <v>135</v>
      </c>
      <c r="BM149" s="20" t="s">
        <v>214</v>
      </c>
    </row>
    <row r="150" spans="2:65" s="1" customFormat="1" ht="22.5" customHeight="1">
      <c r="B150" s="34"/>
      <c r="C150" s="35"/>
      <c r="D150" s="35"/>
      <c r="E150" s="35"/>
      <c r="F150" s="283" t="s">
        <v>1245</v>
      </c>
      <c r="G150" s="284"/>
      <c r="H150" s="284"/>
      <c r="I150" s="284"/>
      <c r="J150" s="35"/>
      <c r="K150" s="35"/>
      <c r="L150" s="35"/>
      <c r="M150" s="35"/>
      <c r="N150" s="35"/>
      <c r="O150" s="35"/>
      <c r="P150" s="35"/>
      <c r="Q150" s="35"/>
      <c r="R150" s="36"/>
      <c r="T150" s="173"/>
      <c r="U150" s="35"/>
      <c r="V150" s="35"/>
      <c r="W150" s="35"/>
      <c r="X150" s="35"/>
      <c r="Y150" s="35"/>
      <c r="Z150" s="35"/>
      <c r="AA150" s="73"/>
      <c r="AT150" s="20" t="s">
        <v>481</v>
      </c>
      <c r="AU150" s="20" t="s">
        <v>95</v>
      </c>
    </row>
    <row r="151" spans="2:65" s="1" customFormat="1" ht="31.5" customHeight="1">
      <c r="B151" s="140"/>
      <c r="C151" s="141">
        <v>22</v>
      </c>
      <c r="D151" s="141" t="s">
        <v>131</v>
      </c>
      <c r="E151" s="142" t="s">
        <v>1276</v>
      </c>
      <c r="F151" s="260" t="s">
        <v>1277</v>
      </c>
      <c r="G151" s="260"/>
      <c r="H151" s="260"/>
      <c r="I151" s="260"/>
      <c r="J151" s="143" t="s">
        <v>424</v>
      </c>
      <c r="K151" s="144">
        <v>1</v>
      </c>
      <c r="L151" s="261">
        <v>0</v>
      </c>
      <c r="M151" s="261"/>
      <c r="N151" s="280">
        <f>ROUND(L151*K151,2)</f>
        <v>0</v>
      </c>
      <c r="O151" s="280"/>
      <c r="P151" s="280"/>
      <c r="Q151" s="280"/>
      <c r="R151" s="145"/>
      <c r="T151" s="146" t="s">
        <v>5</v>
      </c>
      <c r="U151" s="43" t="s">
        <v>39</v>
      </c>
      <c r="V151" s="147">
        <v>0</v>
      </c>
      <c r="W151" s="147">
        <f>V151*K151</f>
        <v>0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0" t="s">
        <v>135</v>
      </c>
      <c r="AT151" s="20" t="s">
        <v>131</v>
      </c>
      <c r="AU151" s="20" t="s">
        <v>95</v>
      </c>
      <c r="AY151" s="20" t="s">
        <v>130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0" t="s">
        <v>80</v>
      </c>
      <c r="BK151" s="149">
        <f>ROUND(L151*K151,2)</f>
        <v>0</v>
      </c>
      <c r="BL151" s="20" t="s">
        <v>135</v>
      </c>
      <c r="BM151" s="20" t="s">
        <v>218</v>
      </c>
    </row>
    <row r="152" spans="2:65" s="1" customFormat="1" ht="22.5" customHeight="1">
      <c r="B152" s="34"/>
      <c r="C152" s="35"/>
      <c r="D152" s="35"/>
      <c r="E152" s="35"/>
      <c r="F152" s="283" t="s">
        <v>1245</v>
      </c>
      <c r="G152" s="284"/>
      <c r="H152" s="284"/>
      <c r="I152" s="284"/>
      <c r="J152" s="35"/>
      <c r="K152" s="35"/>
      <c r="L152" s="35"/>
      <c r="M152" s="35"/>
      <c r="N152" s="35"/>
      <c r="O152" s="35"/>
      <c r="P152" s="35"/>
      <c r="Q152" s="35"/>
      <c r="R152" s="36"/>
      <c r="T152" s="173"/>
      <c r="U152" s="35"/>
      <c r="V152" s="35"/>
      <c r="W152" s="35"/>
      <c r="X152" s="35"/>
      <c r="Y152" s="35"/>
      <c r="Z152" s="35"/>
      <c r="AA152" s="73"/>
      <c r="AT152" s="20" t="s">
        <v>481</v>
      </c>
      <c r="AU152" s="20" t="s">
        <v>95</v>
      </c>
    </row>
    <row r="153" spans="2:65" s="1" customFormat="1" ht="31.5" customHeight="1">
      <c r="B153" s="140"/>
      <c r="C153" s="141">
        <v>23</v>
      </c>
      <c r="D153" s="141" t="s">
        <v>131</v>
      </c>
      <c r="E153" s="142" t="s">
        <v>1278</v>
      </c>
      <c r="F153" s="260" t="s">
        <v>1279</v>
      </c>
      <c r="G153" s="260"/>
      <c r="H153" s="260"/>
      <c r="I153" s="260"/>
      <c r="J153" s="143" t="s">
        <v>424</v>
      </c>
      <c r="K153" s="144">
        <v>1</v>
      </c>
      <c r="L153" s="261">
        <v>0</v>
      </c>
      <c r="M153" s="261"/>
      <c r="N153" s="280">
        <f>ROUND(L153*K153,2)</f>
        <v>0</v>
      </c>
      <c r="O153" s="280"/>
      <c r="P153" s="280"/>
      <c r="Q153" s="280"/>
      <c r="R153" s="145"/>
      <c r="T153" s="146" t="s">
        <v>5</v>
      </c>
      <c r="U153" s="43" t="s">
        <v>39</v>
      </c>
      <c r="V153" s="147">
        <v>0</v>
      </c>
      <c r="W153" s="147">
        <f>V153*K153</f>
        <v>0</v>
      </c>
      <c r="X153" s="147">
        <v>0</v>
      </c>
      <c r="Y153" s="147">
        <f>X153*K153</f>
        <v>0</v>
      </c>
      <c r="Z153" s="147">
        <v>0</v>
      </c>
      <c r="AA153" s="148">
        <f>Z153*K153</f>
        <v>0</v>
      </c>
      <c r="AR153" s="20" t="s">
        <v>135</v>
      </c>
      <c r="AT153" s="20" t="s">
        <v>131</v>
      </c>
      <c r="AU153" s="20" t="s">
        <v>95</v>
      </c>
      <c r="AY153" s="20" t="s">
        <v>130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0" t="s">
        <v>80</v>
      </c>
      <c r="BK153" s="149">
        <f>ROUND(L153*K153,2)</f>
        <v>0</v>
      </c>
      <c r="BL153" s="20" t="s">
        <v>135</v>
      </c>
      <c r="BM153" s="20" t="s">
        <v>221</v>
      </c>
    </row>
    <row r="154" spans="2:65" s="1" customFormat="1" ht="22.5" customHeight="1">
      <c r="B154" s="34"/>
      <c r="C154" s="35"/>
      <c r="D154" s="35"/>
      <c r="E154" s="35"/>
      <c r="F154" s="283" t="s">
        <v>1245</v>
      </c>
      <c r="G154" s="284"/>
      <c r="H154" s="284"/>
      <c r="I154" s="284"/>
      <c r="J154" s="35"/>
      <c r="K154" s="35"/>
      <c r="L154" s="35"/>
      <c r="M154" s="35"/>
      <c r="N154" s="35"/>
      <c r="O154" s="35"/>
      <c r="P154" s="35"/>
      <c r="Q154" s="35"/>
      <c r="R154" s="36"/>
      <c r="T154" s="173"/>
      <c r="U154" s="35"/>
      <c r="V154" s="35"/>
      <c r="W154" s="35"/>
      <c r="X154" s="35"/>
      <c r="Y154" s="35"/>
      <c r="Z154" s="35"/>
      <c r="AA154" s="73"/>
      <c r="AT154" s="20" t="s">
        <v>481</v>
      </c>
      <c r="AU154" s="20" t="s">
        <v>95</v>
      </c>
    </row>
    <row r="155" spans="2:65" s="1" customFormat="1" ht="31.5" customHeight="1">
      <c r="B155" s="140"/>
      <c r="C155" s="141">
        <v>24</v>
      </c>
      <c r="D155" s="141" t="s">
        <v>131</v>
      </c>
      <c r="E155" s="142" t="s">
        <v>1280</v>
      </c>
      <c r="F155" s="260" t="s">
        <v>1281</v>
      </c>
      <c r="G155" s="260"/>
      <c r="H155" s="260"/>
      <c r="I155" s="260"/>
      <c r="J155" s="143" t="s">
        <v>424</v>
      </c>
      <c r="K155" s="144">
        <v>3</v>
      </c>
      <c r="L155" s="261">
        <v>0</v>
      </c>
      <c r="M155" s="261"/>
      <c r="N155" s="280">
        <f>ROUND(L155*K155,2)</f>
        <v>0</v>
      </c>
      <c r="O155" s="280"/>
      <c r="P155" s="280"/>
      <c r="Q155" s="280"/>
      <c r="R155" s="145"/>
      <c r="T155" s="146" t="s">
        <v>5</v>
      </c>
      <c r="U155" s="43" t="s">
        <v>39</v>
      </c>
      <c r="V155" s="147">
        <v>0</v>
      </c>
      <c r="W155" s="147">
        <f>V155*K155</f>
        <v>0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20" t="s">
        <v>135</v>
      </c>
      <c r="AT155" s="20" t="s">
        <v>131</v>
      </c>
      <c r="AU155" s="20" t="s">
        <v>95</v>
      </c>
      <c r="AY155" s="20" t="s">
        <v>130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0" t="s">
        <v>80</v>
      </c>
      <c r="BK155" s="149">
        <f>ROUND(L155*K155,2)</f>
        <v>0</v>
      </c>
      <c r="BL155" s="20" t="s">
        <v>135</v>
      </c>
      <c r="BM155" s="20" t="s">
        <v>225</v>
      </c>
    </row>
    <row r="156" spans="2:65" s="1" customFormat="1" ht="22.5" customHeight="1">
      <c r="B156" s="34"/>
      <c r="C156" s="35"/>
      <c r="D156" s="35"/>
      <c r="E156" s="35"/>
      <c r="F156" s="283" t="s">
        <v>1245</v>
      </c>
      <c r="G156" s="284"/>
      <c r="H156" s="284"/>
      <c r="I156" s="284"/>
      <c r="J156" s="35"/>
      <c r="K156" s="35"/>
      <c r="L156" s="35"/>
      <c r="M156" s="35"/>
      <c r="N156" s="35"/>
      <c r="O156" s="35"/>
      <c r="P156" s="35"/>
      <c r="Q156" s="35"/>
      <c r="R156" s="36"/>
      <c r="T156" s="173"/>
      <c r="U156" s="35"/>
      <c r="V156" s="35"/>
      <c r="W156" s="35"/>
      <c r="X156" s="35"/>
      <c r="Y156" s="35"/>
      <c r="Z156" s="35"/>
      <c r="AA156" s="73"/>
      <c r="AT156" s="20" t="s">
        <v>481</v>
      </c>
      <c r="AU156" s="20" t="s">
        <v>95</v>
      </c>
    </row>
    <row r="157" spans="2:65" s="1" customFormat="1" ht="44.25" customHeight="1">
      <c r="B157" s="140"/>
      <c r="C157" s="141">
        <v>25</v>
      </c>
      <c r="D157" s="141" t="s">
        <v>131</v>
      </c>
      <c r="E157" s="142" t="s">
        <v>1282</v>
      </c>
      <c r="F157" s="260" t="s">
        <v>1283</v>
      </c>
      <c r="G157" s="260"/>
      <c r="H157" s="260"/>
      <c r="I157" s="260"/>
      <c r="J157" s="143" t="s">
        <v>424</v>
      </c>
      <c r="K157" s="144">
        <v>204</v>
      </c>
      <c r="L157" s="261">
        <v>0</v>
      </c>
      <c r="M157" s="261"/>
      <c r="N157" s="280">
        <f>ROUND(L157*K157,2)</f>
        <v>0</v>
      </c>
      <c r="O157" s="280"/>
      <c r="P157" s="280"/>
      <c r="Q157" s="280"/>
      <c r="R157" s="145"/>
      <c r="T157" s="146" t="s">
        <v>5</v>
      </c>
      <c r="U157" s="43" t="s">
        <v>39</v>
      </c>
      <c r="V157" s="147">
        <v>0</v>
      </c>
      <c r="W157" s="147">
        <f>V157*K157</f>
        <v>0</v>
      </c>
      <c r="X157" s="147">
        <v>0</v>
      </c>
      <c r="Y157" s="147">
        <f>X157*K157</f>
        <v>0</v>
      </c>
      <c r="Z157" s="147">
        <v>0</v>
      </c>
      <c r="AA157" s="148">
        <f>Z157*K157</f>
        <v>0</v>
      </c>
      <c r="AR157" s="20" t="s">
        <v>135</v>
      </c>
      <c r="AT157" s="20" t="s">
        <v>131</v>
      </c>
      <c r="AU157" s="20" t="s">
        <v>95</v>
      </c>
      <c r="AY157" s="20" t="s">
        <v>130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0" t="s">
        <v>80</v>
      </c>
      <c r="BK157" s="149">
        <f>ROUND(L157*K157,2)</f>
        <v>0</v>
      </c>
      <c r="BL157" s="20" t="s">
        <v>135</v>
      </c>
      <c r="BM157" s="20" t="s">
        <v>228</v>
      </c>
    </row>
    <row r="158" spans="2:65" s="1" customFormat="1" ht="31.5" customHeight="1">
      <c r="B158" s="140"/>
      <c r="C158" s="141">
        <v>26</v>
      </c>
      <c r="D158" s="141" t="s">
        <v>131</v>
      </c>
      <c r="E158" s="142" t="s">
        <v>1284</v>
      </c>
      <c r="F158" s="260" t="s">
        <v>1285</v>
      </c>
      <c r="G158" s="260"/>
      <c r="H158" s="260"/>
      <c r="I158" s="260"/>
      <c r="J158" s="143" t="s">
        <v>424</v>
      </c>
      <c r="K158" s="144">
        <v>114</v>
      </c>
      <c r="L158" s="261">
        <v>0</v>
      </c>
      <c r="M158" s="261"/>
      <c r="N158" s="280">
        <f>ROUND(L158*K158,2)</f>
        <v>0</v>
      </c>
      <c r="O158" s="280"/>
      <c r="P158" s="280"/>
      <c r="Q158" s="280"/>
      <c r="R158" s="145"/>
      <c r="T158" s="146" t="s">
        <v>5</v>
      </c>
      <c r="U158" s="43" t="s">
        <v>39</v>
      </c>
      <c r="V158" s="147">
        <v>0</v>
      </c>
      <c r="W158" s="147">
        <f>V158*K158</f>
        <v>0</v>
      </c>
      <c r="X158" s="147">
        <v>0</v>
      </c>
      <c r="Y158" s="147">
        <f>X158*K158</f>
        <v>0</v>
      </c>
      <c r="Z158" s="147">
        <v>0</v>
      </c>
      <c r="AA158" s="148">
        <f>Z158*K158</f>
        <v>0</v>
      </c>
      <c r="AR158" s="20" t="s">
        <v>135</v>
      </c>
      <c r="AT158" s="20" t="s">
        <v>131</v>
      </c>
      <c r="AU158" s="20" t="s">
        <v>95</v>
      </c>
      <c r="AY158" s="20" t="s">
        <v>130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0" t="s">
        <v>80</v>
      </c>
      <c r="BK158" s="149">
        <f>ROUND(L158*K158,2)</f>
        <v>0</v>
      </c>
      <c r="BL158" s="20" t="s">
        <v>135</v>
      </c>
      <c r="BM158" s="20" t="s">
        <v>232</v>
      </c>
    </row>
    <row r="159" spans="2:65" s="1" customFormat="1" ht="44.25" customHeight="1">
      <c r="B159" s="140"/>
      <c r="C159" s="141">
        <v>27</v>
      </c>
      <c r="D159" s="141" t="s">
        <v>131</v>
      </c>
      <c r="E159" s="142" t="s">
        <v>1286</v>
      </c>
      <c r="F159" s="260" t="s">
        <v>1287</v>
      </c>
      <c r="G159" s="260"/>
      <c r="H159" s="260"/>
      <c r="I159" s="260"/>
      <c r="J159" s="143" t="s">
        <v>424</v>
      </c>
      <c r="K159" s="144">
        <v>46</v>
      </c>
      <c r="L159" s="261">
        <v>0</v>
      </c>
      <c r="M159" s="261"/>
      <c r="N159" s="280">
        <f>ROUND(L159*K159,2)</f>
        <v>0</v>
      </c>
      <c r="O159" s="280"/>
      <c r="P159" s="280"/>
      <c r="Q159" s="280"/>
      <c r="R159" s="145"/>
      <c r="T159" s="146" t="s">
        <v>5</v>
      </c>
      <c r="U159" s="43" t="s">
        <v>39</v>
      </c>
      <c r="V159" s="147">
        <v>0</v>
      </c>
      <c r="W159" s="147">
        <f>V159*K159</f>
        <v>0</v>
      </c>
      <c r="X159" s="147">
        <v>0</v>
      </c>
      <c r="Y159" s="147">
        <f>X159*K159</f>
        <v>0</v>
      </c>
      <c r="Z159" s="147">
        <v>0</v>
      </c>
      <c r="AA159" s="148">
        <f>Z159*K159</f>
        <v>0</v>
      </c>
      <c r="AR159" s="20" t="s">
        <v>135</v>
      </c>
      <c r="AT159" s="20" t="s">
        <v>131</v>
      </c>
      <c r="AU159" s="20" t="s">
        <v>95</v>
      </c>
      <c r="AY159" s="20" t="s">
        <v>130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0" t="s">
        <v>80</v>
      </c>
      <c r="BK159" s="149">
        <f>ROUND(L159*K159,2)</f>
        <v>0</v>
      </c>
      <c r="BL159" s="20" t="s">
        <v>135</v>
      </c>
      <c r="BM159" s="20" t="s">
        <v>235</v>
      </c>
    </row>
    <row r="160" spans="2:65" s="1" customFormat="1" ht="57" customHeight="1">
      <c r="B160" s="140"/>
      <c r="C160" s="141">
        <v>28</v>
      </c>
      <c r="D160" s="141" t="s">
        <v>131</v>
      </c>
      <c r="E160" s="142" t="s">
        <v>1288</v>
      </c>
      <c r="F160" s="260" t="s">
        <v>1289</v>
      </c>
      <c r="G160" s="260"/>
      <c r="H160" s="260"/>
      <c r="I160" s="260"/>
      <c r="J160" s="143" t="s">
        <v>424</v>
      </c>
      <c r="K160" s="144">
        <v>4</v>
      </c>
      <c r="L160" s="261">
        <v>0</v>
      </c>
      <c r="M160" s="261"/>
      <c r="N160" s="280">
        <f>ROUND(L160*K160,2)</f>
        <v>0</v>
      </c>
      <c r="O160" s="280"/>
      <c r="P160" s="280"/>
      <c r="Q160" s="280"/>
      <c r="R160" s="145"/>
      <c r="T160" s="146" t="s">
        <v>5</v>
      </c>
      <c r="U160" s="43" t="s">
        <v>39</v>
      </c>
      <c r="V160" s="147">
        <v>0</v>
      </c>
      <c r="W160" s="147">
        <f>V160*K160</f>
        <v>0</v>
      </c>
      <c r="X160" s="147">
        <v>0</v>
      </c>
      <c r="Y160" s="147">
        <f>X160*K160</f>
        <v>0</v>
      </c>
      <c r="Z160" s="147">
        <v>0</v>
      </c>
      <c r="AA160" s="148">
        <f>Z160*K160</f>
        <v>0</v>
      </c>
      <c r="AR160" s="20" t="s">
        <v>135</v>
      </c>
      <c r="AT160" s="20" t="s">
        <v>131</v>
      </c>
      <c r="AU160" s="20" t="s">
        <v>95</v>
      </c>
      <c r="AY160" s="20" t="s">
        <v>130</v>
      </c>
      <c r="BE160" s="149">
        <f>IF(U160="základní",N160,0)</f>
        <v>0</v>
      </c>
      <c r="BF160" s="149">
        <f>IF(U160="snížená",N160,0)</f>
        <v>0</v>
      </c>
      <c r="BG160" s="149">
        <f>IF(U160="zákl. přenesená",N160,0)</f>
        <v>0</v>
      </c>
      <c r="BH160" s="149">
        <f>IF(U160="sníž. přenesená",N160,0)</f>
        <v>0</v>
      </c>
      <c r="BI160" s="149">
        <f>IF(U160="nulová",N160,0)</f>
        <v>0</v>
      </c>
      <c r="BJ160" s="20" t="s">
        <v>80</v>
      </c>
      <c r="BK160" s="149">
        <f>ROUND(L160*K160,2)</f>
        <v>0</v>
      </c>
      <c r="BL160" s="20" t="s">
        <v>135</v>
      </c>
      <c r="BM160" s="20" t="s">
        <v>238</v>
      </c>
    </row>
    <row r="161" spans="2:65" s="1" customFormat="1" ht="30" customHeight="1">
      <c r="B161" s="34"/>
      <c r="C161" s="35"/>
      <c r="D161" s="35"/>
      <c r="E161" s="35"/>
      <c r="F161" s="283" t="s">
        <v>1290</v>
      </c>
      <c r="G161" s="284"/>
      <c r="H161" s="284"/>
      <c r="I161" s="284"/>
      <c r="J161" s="35"/>
      <c r="K161" s="35"/>
      <c r="L161" s="35"/>
      <c r="M161" s="35"/>
      <c r="N161" s="35"/>
      <c r="O161" s="35"/>
      <c r="P161" s="35"/>
      <c r="Q161" s="35"/>
      <c r="R161" s="36"/>
      <c r="T161" s="173"/>
      <c r="U161" s="35"/>
      <c r="V161" s="35"/>
      <c r="W161" s="35"/>
      <c r="X161" s="35"/>
      <c r="Y161" s="35"/>
      <c r="Z161" s="35"/>
      <c r="AA161" s="73"/>
      <c r="AT161" s="20" t="s">
        <v>481</v>
      </c>
      <c r="AU161" s="20" t="s">
        <v>95</v>
      </c>
    </row>
    <row r="162" spans="2:65" s="1" customFormat="1" ht="57" customHeight="1">
      <c r="B162" s="140"/>
      <c r="C162" s="141">
        <v>29</v>
      </c>
      <c r="D162" s="141" t="s">
        <v>131</v>
      </c>
      <c r="E162" s="142" t="s">
        <v>1291</v>
      </c>
      <c r="F162" s="260" t="s">
        <v>1292</v>
      </c>
      <c r="G162" s="260"/>
      <c r="H162" s="260"/>
      <c r="I162" s="260"/>
      <c r="J162" s="143" t="s">
        <v>424</v>
      </c>
      <c r="K162" s="144">
        <v>8</v>
      </c>
      <c r="L162" s="261">
        <v>0</v>
      </c>
      <c r="M162" s="261"/>
      <c r="N162" s="280">
        <f>ROUND(L162*K162,2)</f>
        <v>0</v>
      </c>
      <c r="O162" s="280"/>
      <c r="P162" s="280"/>
      <c r="Q162" s="280"/>
      <c r="R162" s="145"/>
      <c r="T162" s="146" t="s">
        <v>5</v>
      </c>
      <c r="U162" s="43" t="s">
        <v>39</v>
      </c>
      <c r="V162" s="147">
        <v>0</v>
      </c>
      <c r="W162" s="147">
        <f>V162*K162</f>
        <v>0</v>
      </c>
      <c r="X162" s="147">
        <v>0</v>
      </c>
      <c r="Y162" s="147">
        <f>X162*K162</f>
        <v>0</v>
      </c>
      <c r="Z162" s="147">
        <v>0</v>
      </c>
      <c r="AA162" s="148">
        <f>Z162*K162</f>
        <v>0</v>
      </c>
      <c r="AR162" s="20" t="s">
        <v>135</v>
      </c>
      <c r="AT162" s="20" t="s">
        <v>131</v>
      </c>
      <c r="AU162" s="20" t="s">
        <v>95</v>
      </c>
      <c r="AY162" s="20" t="s">
        <v>130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0" t="s">
        <v>80</v>
      </c>
      <c r="BK162" s="149">
        <f>ROUND(L162*K162,2)</f>
        <v>0</v>
      </c>
      <c r="BL162" s="20" t="s">
        <v>135</v>
      </c>
      <c r="BM162" s="20" t="s">
        <v>242</v>
      </c>
    </row>
    <row r="163" spans="2:65" s="1" customFormat="1" ht="30" customHeight="1">
      <c r="B163" s="34"/>
      <c r="C163" s="35"/>
      <c r="D163" s="35"/>
      <c r="E163" s="35"/>
      <c r="F163" s="283" t="s">
        <v>1290</v>
      </c>
      <c r="G163" s="284"/>
      <c r="H163" s="284"/>
      <c r="I163" s="284"/>
      <c r="J163" s="35"/>
      <c r="K163" s="35"/>
      <c r="L163" s="35"/>
      <c r="M163" s="35"/>
      <c r="N163" s="35"/>
      <c r="O163" s="35"/>
      <c r="P163" s="35"/>
      <c r="Q163" s="35"/>
      <c r="R163" s="36"/>
      <c r="T163" s="173"/>
      <c r="U163" s="35"/>
      <c r="V163" s="35"/>
      <c r="W163" s="35"/>
      <c r="X163" s="35"/>
      <c r="Y163" s="35"/>
      <c r="Z163" s="35"/>
      <c r="AA163" s="73"/>
      <c r="AT163" s="20" t="s">
        <v>481</v>
      </c>
      <c r="AU163" s="20" t="s">
        <v>95</v>
      </c>
    </row>
    <row r="164" spans="2:65" s="1" customFormat="1" ht="44.25" customHeight="1">
      <c r="B164" s="140"/>
      <c r="C164" s="141">
        <v>31</v>
      </c>
      <c r="D164" s="141" t="s">
        <v>131</v>
      </c>
      <c r="E164" s="142" t="s">
        <v>1293</v>
      </c>
      <c r="F164" s="260" t="s">
        <v>1294</v>
      </c>
      <c r="G164" s="260"/>
      <c r="H164" s="260"/>
      <c r="I164" s="260"/>
      <c r="J164" s="143" t="s">
        <v>424</v>
      </c>
      <c r="K164" s="144">
        <v>6</v>
      </c>
      <c r="L164" s="261">
        <v>0</v>
      </c>
      <c r="M164" s="261"/>
      <c r="N164" s="280">
        <f>ROUND(L164*K164,2)</f>
        <v>0</v>
      </c>
      <c r="O164" s="280"/>
      <c r="P164" s="280"/>
      <c r="Q164" s="280"/>
      <c r="R164" s="145"/>
      <c r="T164" s="146" t="s">
        <v>5</v>
      </c>
      <c r="U164" s="43" t="s">
        <v>39</v>
      </c>
      <c r="V164" s="147">
        <v>0</v>
      </c>
      <c r="W164" s="147">
        <f>V164*K164</f>
        <v>0</v>
      </c>
      <c r="X164" s="147">
        <v>0</v>
      </c>
      <c r="Y164" s="147">
        <f>X164*K164</f>
        <v>0</v>
      </c>
      <c r="Z164" s="147">
        <v>0</v>
      </c>
      <c r="AA164" s="148">
        <f>Z164*K164</f>
        <v>0</v>
      </c>
      <c r="AR164" s="20" t="s">
        <v>135</v>
      </c>
      <c r="AT164" s="20" t="s">
        <v>131</v>
      </c>
      <c r="AU164" s="20" t="s">
        <v>95</v>
      </c>
      <c r="AY164" s="20" t="s">
        <v>130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0" t="s">
        <v>80</v>
      </c>
      <c r="BK164" s="149">
        <f>ROUND(L164*K164,2)</f>
        <v>0</v>
      </c>
      <c r="BL164" s="20" t="s">
        <v>135</v>
      </c>
      <c r="BM164" s="20" t="s">
        <v>246</v>
      </c>
    </row>
    <row r="165" spans="2:65" s="1" customFormat="1" ht="22.5" customHeight="1">
      <c r="B165" s="34"/>
      <c r="C165" s="35"/>
      <c r="D165" s="35"/>
      <c r="E165" s="35"/>
      <c r="F165" s="283" t="s">
        <v>1295</v>
      </c>
      <c r="G165" s="284"/>
      <c r="H165" s="284"/>
      <c r="I165" s="284"/>
      <c r="J165" s="35"/>
      <c r="K165" s="35"/>
      <c r="L165" s="35"/>
      <c r="M165" s="35"/>
      <c r="N165" s="35"/>
      <c r="O165" s="35"/>
      <c r="P165" s="35"/>
      <c r="Q165" s="35"/>
      <c r="R165" s="36"/>
      <c r="T165" s="173"/>
      <c r="U165" s="35"/>
      <c r="V165" s="35"/>
      <c r="W165" s="35"/>
      <c r="X165" s="35"/>
      <c r="Y165" s="35"/>
      <c r="Z165" s="35"/>
      <c r="AA165" s="73"/>
      <c r="AT165" s="20" t="s">
        <v>481</v>
      </c>
      <c r="AU165" s="20" t="s">
        <v>95</v>
      </c>
    </row>
    <row r="166" spans="2:65" s="1" customFormat="1" ht="57" customHeight="1">
      <c r="B166" s="140"/>
      <c r="C166" s="141">
        <v>32</v>
      </c>
      <c r="D166" s="141" t="s">
        <v>131</v>
      </c>
      <c r="E166" s="142" t="s">
        <v>1296</v>
      </c>
      <c r="F166" s="260" t="s">
        <v>1297</v>
      </c>
      <c r="G166" s="260"/>
      <c r="H166" s="260"/>
      <c r="I166" s="260"/>
      <c r="J166" s="143" t="s">
        <v>424</v>
      </c>
      <c r="K166" s="144">
        <v>23</v>
      </c>
      <c r="L166" s="261">
        <v>0</v>
      </c>
      <c r="M166" s="261"/>
      <c r="N166" s="280">
        <f>ROUND(L166*K166,2)</f>
        <v>0</v>
      </c>
      <c r="O166" s="280"/>
      <c r="P166" s="280"/>
      <c r="Q166" s="280"/>
      <c r="R166" s="145"/>
      <c r="T166" s="146" t="s">
        <v>5</v>
      </c>
      <c r="U166" s="43" t="s">
        <v>39</v>
      </c>
      <c r="V166" s="147">
        <v>0</v>
      </c>
      <c r="W166" s="147">
        <f>V166*K166</f>
        <v>0</v>
      </c>
      <c r="X166" s="147">
        <v>0</v>
      </c>
      <c r="Y166" s="147">
        <f>X166*K166</f>
        <v>0</v>
      </c>
      <c r="Z166" s="147">
        <v>0</v>
      </c>
      <c r="AA166" s="148">
        <f>Z166*K166</f>
        <v>0</v>
      </c>
      <c r="AR166" s="20" t="s">
        <v>135</v>
      </c>
      <c r="AT166" s="20" t="s">
        <v>131</v>
      </c>
      <c r="AU166" s="20" t="s">
        <v>95</v>
      </c>
      <c r="AY166" s="20" t="s">
        <v>130</v>
      </c>
      <c r="BE166" s="149">
        <f>IF(U166="základní",N166,0)</f>
        <v>0</v>
      </c>
      <c r="BF166" s="149">
        <f>IF(U166="snížená",N166,0)</f>
        <v>0</v>
      </c>
      <c r="BG166" s="149">
        <f>IF(U166="zákl. přenesená",N166,0)</f>
        <v>0</v>
      </c>
      <c r="BH166" s="149">
        <f>IF(U166="sníž. přenesená",N166,0)</f>
        <v>0</v>
      </c>
      <c r="BI166" s="149">
        <f>IF(U166="nulová",N166,0)</f>
        <v>0</v>
      </c>
      <c r="BJ166" s="20" t="s">
        <v>80</v>
      </c>
      <c r="BK166" s="149">
        <f>ROUND(L166*K166,2)</f>
        <v>0</v>
      </c>
      <c r="BL166" s="20" t="s">
        <v>135</v>
      </c>
      <c r="BM166" s="20" t="s">
        <v>250</v>
      </c>
    </row>
    <row r="167" spans="2:65" s="1" customFormat="1" ht="22.5" customHeight="1">
      <c r="B167" s="34"/>
      <c r="C167" s="35"/>
      <c r="D167" s="35"/>
      <c r="E167" s="35"/>
      <c r="F167" s="283" t="s">
        <v>1298</v>
      </c>
      <c r="G167" s="284"/>
      <c r="H167" s="284"/>
      <c r="I167" s="284"/>
      <c r="J167" s="35"/>
      <c r="K167" s="35"/>
      <c r="L167" s="35"/>
      <c r="M167" s="35"/>
      <c r="N167" s="35"/>
      <c r="O167" s="35"/>
      <c r="P167" s="35"/>
      <c r="Q167" s="35"/>
      <c r="R167" s="36"/>
      <c r="T167" s="173"/>
      <c r="U167" s="35"/>
      <c r="V167" s="35"/>
      <c r="W167" s="35"/>
      <c r="X167" s="35"/>
      <c r="Y167" s="35"/>
      <c r="Z167" s="35"/>
      <c r="AA167" s="73"/>
      <c r="AT167" s="20" t="s">
        <v>481</v>
      </c>
      <c r="AU167" s="20" t="s">
        <v>95</v>
      </c>
    </row>
    <row r="168" spans="2:65" s="1" customFormat="1" ht="44.25" customHeight="1">
      <c r="B168" s="140"/>
      <c r="C168" s="141">
        <v>33</v>
      </c>
      <c r="D168" s="141" t="s">
        <v>131</v>
      </c>
      <c r="E168" s="142" t="s">
        <v>1299</v>
      </c>
      <c r="F168" s="260" t="s">
        <v>1300</v>
      </c>
      <c r="G168" s="260"/>
      <c r="H168" s="260"/>
      <c r="I168" s="260"/>
      <c r="J168" s="143" t="s">
        <v>424</v>
      </c>
      <c r="K168" s="144">
        <v>3</v>
      </c>
      <c r="L168" s="261">
        <v>0</v>
      </c>
      <c r="M168" s="261"/>
      <c r="N168" s="280">
        <f>ROUND(L168*K168,2)</f>
        <v>0</v>
      </c>
      <c r="O168" s="280"/>
      <c r="P168" s="280"/>
      <c r="Q168" s="280"/>
      <c r="R168" s="145"/>
      <c r="T168" s="146" t="s">
        <v>5</v>
      </c>
      <c r="U168" s="43" t="s">
        <v>39</v>
      </c>
      <c r="V168" s="147">
        <v>0</v>
      </c>
      <c r="W168" s="147">
        <f>V168*K168</f>
        <v>0</v>
      </c>
      <c r="X168" s="147">
        <v>0</v>
      </c>
      <c r="Y168" s="147">
        <f>X168*K168</f>
        <v>0</v>
      </c>
      <c r="Z168" s="147">
        <v>0</v>
      </c>
      <c r="AA168" s="148">
        <f>Z168*K168</f>
        <v>0</v>
      </c>
      <c r="AR168" s="20" t="s">
        <v>135</v>
      </c>
      <c r="AT168" s="20" t="s">
        <v>131</v>
      </c>
      <c r="AU168" s="20" t="s">
        <v>95</v>
      </c>
      <c r="AY168" s="20" t="s">
        <v>130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0" t="s">
        <v>80</v>
      </c>
      <c r="BK168" s="149">
        <f>ROUND(L168*K168,2)</f>
        <v>0</v>
      </c>
      <c r="BL168" s="20" t="s">
        <v>135</v>
      </c>
      <c r="BM168" s="20" t="s">
        <v>254</v>
      </c>
    </row>
    <row r="169" spans="2:65" s="1" customFormat="1" ht="22.5" customHeight="1">
      <c r="B169" s="34"/>
      <c r="C169" s="35"/>
      <c r="D169" s="35"/>
      <c r="E169" s="35"/>
      <c r="F169" s="283" t="s">
        <v>1301</v>
      </c>
      <c r="G169" s="284"/>
      <c r="H169" s="284"/>
      <c r="I169" s="284"/>
      <c r="J169" s="35"/>
      <c r="K169" s="35"/>
      <c r="L169" s="35"/>
      <c r="M169" s="35"/>
      <c r="N169" s="35"/>
      <c r="O169" s="35"/>
      <c r="P169" s="35"/>
      <c r="Q169" s="35"/>
      <c r="R169" s="36"/>
      <c r="T169" s="173"/>
      <c r="U169" s="35"/>
      <c r="V169" s="35"/>
      <c r="W169" s="35"/>
      <c r="X169" s="35"/>
      <c r="Y169" s="35"/>
      <c r="Z169" s="35"/>
      <c r="AA169" s="73"/>
      <c r="AT169" s="20" t="s">
        <v>481</v>
      </c>
      <c r="AU169" s="20" t="s">
        <v>95</v>
      </c>
    </row>
    <row r="170" spans="2:65" s="1" customFormat="1" ht="31.5" customHeight="1">
      <c r="B170" s="140"/>
      <c r="C170" s="141">
        <v>34</v>
      </c>
      <c r="D170" s="141" t="s">
        <v>131</v>
      </c>
      <c r="E170" s="142" t="s">
        <v>1302</v>
      </c>
      <c r="F170" s="260" t="s">
        <v>1303</v>
      </c>
      <c r="G170" s="260"/>
      <c r="H170" s="260"/>
      <c r="I170" s="260"/>
      <c r="J170" s="143" t="s">
        <v>144</v>
      </c>
      <c r="K170" s="144">
        <v>18</v>
      </c>
      <c r="L170" s="261">
        <v>0</v>
      </c>
      <c r="M170" s="261"/>
      <c r="N170" s="280">
        <f>ROUND(L170*K170,2)</f>
        <v>0</v>
      </c>
      <c r="O170" s="280"/>
      <c r="P170" s="280"/>
      <c r="Q170" s="280"/>
      <c r="R170" s="145"/>
      <c r="T170" s="146" t="s">
        <v>5</v>
      </c>
      <c r="U170" s="43" t="s">
        <v>39</v>
      </c>
      <c r="V170" s="147">
        <v>0</v>
      </c>
      <c r="W170" s="147">
        <f>V170*K170</f>
        <v>0</v>
      </c>
      <c r="X170" s="147">
        <v>0</v>
      </c>
      <c r="Y170" s="147">
        <f>X170*K170</f>
        <v>0</v>
      </c>
      <c r="Z170" s="147">
        <v>0</v>
      </c>
      <c r="AA170" s="148">
        <f>Z170*K170</f>
        <v>0</v>
      </c>
      <c r="AR170" s="20" t="s">
        <v>135</v>
      </c>
      <c r="AT170" s="20" t="s">
        <v>131</v>
      </c>
      <c r="AU170" s="20" t="s">
        <v>95</v>
      </c>
      <c r="AY170" s="20" t="s">
        <v>130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0" t="s">
        <v>80</v>
      </c>
      <c r="BK170" s="149">
        <f>ROUND(L170*K170,2)</f>
        <v>0</v>
      </c>
      <c r="BL170" s="20" t="s">
        <v>135</v>
      </c>
      <c r="BM170" s="20" t="s">
        <v>258</v>
      </c>
    </row>
    <row r="171" spans="2:65" s="1" customFormat="1" ht="22.5" customHeight="1">
      <c r="B171" s="34"/>
      <c r="C171" s="35"/>
      <c r="D171" s="35"/>
      <c r="E171" s="35"/>
      <c r="F171" s="283" t="s">
        <v>1304</v>
      </c>
      <c r="G171" s="284"/>
      <c r="H171" s="284"/>
      <c r="I171" s="284"/>
      <c r="J171" s="35"/>
      <c r="K171" s="35"/>
      <c r="L171" s="35"/>
      <c r="M171" s="35"/>
      <c r="N171" s="35"/>
      <c r="O171" s="35"/>
      <c r="P171" s="35"/>
      <c r="Q171" s="35"/>
      <c r="R171" s="36"/>
      <c r="T171" s="173"/>
      <c r="U171" s="35"/>
      <c r="V171" s="35"/>
      <c r="W171" s="35"/>
      <c r="X171" s="35"/>
      <c r="Y171" s="35"/>
      <c r="Z171" s="35"/>
      <c r="AA171" s="73"/>
      <c r="AT171" s="20" t="s">
        <v>481</v>
      </c>
      <c r="AU171" s="20" t="s">
        <v>95</v>
      </c>
    </row>
    <row r="172" spans="2:65" s="1" customFormat="1" ht="31.5" customHeight="1">
      <c r="B172" s="140"/>
      <c r="C172" s="141">
        <v>35</v>
      </c>
      <c r="D172" s="141" t="s">
        <v>131</v>
      </c>
      <c r="E172" s="142" t="s">
        <v>1305</v>
      </c>
      <c r="F172" s="260" t="s">
        <v>1306</v>
      </c>
      <c r="G172" s="260"/>
      <c r="H172" s="260"/>
      <c r="I172" s="260"/>
      <c r="J172" s="143" t="s">
        <v>144</v>
      </c>
      <c r="K172" s="144">
        <v>35</v>
      </c>
      <c r="L172" s="261">
        <v>0</v>
      </c>
      <c r="M172" s="261"/>
      <c r="N172" s="280">
        <f>ROUND(L172*K172,2)</f>
        <v>0</v>
      </c>
      <c r="O172" s="280"/>
      <c r="P172" s="280"/>
      <c r="Q172" s="280"/>
      <c r="R172" s="145"/>
      <c r="T172" s="146" t="s">
        <v>5</v>
      </c>
      <c r="U172" s="43" t="s">
        <v>39</v>
      </c>
      <c r="V172" s="147">
        <v>0</v>
      </c>
      <c r="W172" s="147">
        <f>V172*K172</f>
        <v>0</v>
      </c>
      <c r="X172" s="147">
        <v>0</v>
      </c>
      <c r="Y172" s="147">
        <f>X172*K172</f>
        <v>0</v>
      </c>
      <c r="Z172" s="147">
        <v>0</v>
      </c>
      <c r="AA172" s="148">
        <f>Z172*K172</f>
        <v>0</v>
      </c>
      <c r="AR172" s="20" t="s">
        <v>135</v>
      </c>
      <c r="AT172" s="20" t="s">
        <v>131</v>
      </c>
      <c r="AU172" s="20" t="s">
        <v>95</v>
      </c>
      <c r="AY172" s="20" t="s">
        <v>130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0" t="s">
        <v>80</v>
      </c>
      <c r="BK172" s="149">
        <f>ROUND(L172*K172,2)</f>
        <v>0</v>
      </c>
      <c r="BL172" s="20" t="s">
        <v>135</v>
      </c>
      <c r="BM172" s="20" t="s">
        <v>262</v>
      </c>
    </row>
    <row r="173" spans="2:65" s="1" customFormat="1" ht="22.5" customHeight="1">
      <c r="B173" s="34"/>
      <c r="C173" s="35"/>
      <c r="D173" s="35"/>
      <c r="E173" s="35"/>
      <c r="F173" s="283" t="s">
        <v>1304</v>
      </c>
      <c r="G173" s="284"/>
      <c r="H173" s="284"/>
      <c r="I173" s="284"/>
      <c r="J173" s="35"/>
      <c r="K173" s="35"/>
      <c r="L173" s="35"/>
      <c r="M173" s="35"/>
      <c r="N173" s="35"/>
      <c r="O173" s="35"/>
      <c r="P173" s="35"/>
      <c r="Q173" s="35"/>
      <c r="R173" s="36"/>
      <c r="T173" s="173"/>
      <c r="U173" s="35"/>
      <c r="V173" s="35"/>
      <c r="W173" s="35"/>
      <c r="X173" s="35"/>
      <c r="Y173" s="35"/>
      <c r="Z173" s="35"/>
      <c r="AA173" s="73"/>
      <c r="AT173" s="20" t="s">
        <v>481</v>
      </c>
      <c r="AU173" s="20" t="s">
        <v>95</v>
      </c>
    </row>
    <row r="174" spans="2:65" s="1" customFormat="1" ht="31.5" customHeight="1">
      <c r="B174" s="140"/>
      <c r="C174" s="141">
        <v>36</v>
      </c>
      <c r="D174" s="141" t="s">
        <v>131</v>
      </c>
      <c r="E174" s="142" t="s">
        <v>1307</v>
      </c>
      <c r="F174" s="260" t="s">
        <v>1308</v>
      </c>
      <c r="G174" s="260"/>
      <c r="H174" s="260"/>
      <c r="I174" s="260"/>
      <c r="J174" s="143" t="s">
        <v>144</v>
      </c>
      <c r="K174" s="144">
        <v>70</v>
      </c>
      <c r="L174" s="261">
        <v>0</v>
      </c>
      <c r="M174" s="261"/>
      <c r="N174" s="280">
        <f>ROUND(L174*K174,2)</f>
        <v>0</v>
      </c>
      <c r="O174" s="280"/>
      <c r="P174" s="280"/>
      <c r="Q174" s="280"/>
      <c r="R174" s="145"/>
      <c r="T174" s="146" t="s">
        <v>5</v>
      </c>
      <c r="U174" s="43" t="s">
        <v>39</v>
      </c>
      <c r="V174" s="147">
        <v>0</v>
      </c>
      <c r="W174" s="147">
        <f>V174*K174</f>
        <v>0</v>
      </c>
      <c r="X174" s="147">
        <v>0</v>
      </c>
      <c r="Y174" s="147">
        <f>X174*K174</f>
        <v>0</v>
      </c>
      <c r="Z174" s="147">
        <v>0</v>
      </c>
      <c r="AA174" s="148">
        <f>Z174*K174</f>
        <v>0</v>
      </c>
      <c r="AR174" s="20" t="s">
        <v>135</v>
      </c>
      <c r="AT174" s="20" t="s">
        <v>131</v>
      </c>
      <c r="AU174" s="20" t="s">
        <v>95</v>
      </c>
      <c r="AY174" s="20" t="s">
        <v>130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0" t="s">
        <v>80</v>
      </c>
      <c r="BK174" s="149">
        <f>ROUND(L174*K174,2)</f>
        <v>0</v>
      </c>
      <c r="BL174" s="20" t="s">
        <v>135</v>
      </c>
      <c r="BM174" s="20" t="s">
        <v>266</v>
      </c>
    </row>
    <row r="175" spans="2:65" s="1" customFormat="1" ht="30" customHeight="1">
      <c r="B175" s="34"/>
      <c r="C175" s="35"/>
      <c r="D175" s="35"/>
      <c r="E175" s="35"/>
      <c r="F175" s="283" t="s">
        <v>1309</v>
      </c>
      <c r="G175" s="284"/>
      <c r="H175" s="284"/>
      <c r="I175" s="284"/>
      <c r="J175" s="35"/>
      <c r="K175" s="35"/>
      <c r="L175" s="35"/>
      <c r="M175" s="35"/>
      <c r="N175" s="35"/>
      <c r="O175" s="35"/>
      <c r="P175" s="35"/>
      <c r="Q175" s="35"/>
      <c r="R175" s="36"/>
      <c r="T175" s="173"/>
      <c r="U175" s="35"/>
      <c r="V175" s="35"/>
      <c r="W175" s="35"/>
      <c r="X175" s="35"/>
      <c r="Y175" s="35"/>
      <c r="Z175" s="35"/>
      <c r="AA175" s="73"/>
      <c r="AT175" s="20" t="s">
        <v>481</v>
      </c>
      <c r="AU175" s="20" t="s">
        <v>95</v>
      </c>
    </row>
    <row r="176" spans="2:65" s="1" customFormat="1" ht="31.5" customHeight="1">
      <c r="B176" s="140"/>
      <c r="C176" s="141">
        <v>37</v>
      </c>
      <c r="D176" s="141" t="s">
        <v>131</v>
      </c>
      <c r="E176" s="142" t="s">
        <v>1310</v>
      </c>
      <c r="F176" s="260" t="s">
        <v>1311</v>
      </c>
      <c r="G176" s="260"/>
      <c r="H176" s="260"/>
      <c r="I176" s="260"/>
      <c r="J176" s="143" t="s">
        <v>144</v>
      </c>
      <c r="K176" s="144">
        <v>6570</v>
      </c>
      <c r="L176" s="261">
        <v>0</v>
      </c>
      <c r="M176" s="261"/>
      <c r="N176" s="280">
        <f>ROUND(L176*K176,2)</f>
        <v>0</v>
      </c>
      <c r="O176" s="280"/>
      <c r="P176" s="280"/>
      <c r="Q176" s="280"/>
      <c r="R176" s="145"/>
      <c r="T176" s="146" t="s">
        <v>5</v>
      </c>
      <c r="U176" s="43" t="s">
        <v>39</v>
      </c>
      <c r="V176" s="147">
        <v>0</v>
      </c>
      <c r="W176" s="147">
        <f>V176*K176</f>
        <v>0</v>
      </c>
      <c r="X176" s="147">
        <v>0</v>
      </c>
      <c r="Y176" s="147">
        <f>X176*K176</f>
        <v>0</v>
      </c>
      <c r="Z176" s="147">
        <v>0</v>
      </c>
      <c r="AA176" s="148">
        <f>Z176*K176</f>
        <v>0</v>
      </c>
      <c r="AR176" s="20" t="s">
        <v>135</v>
      </c>
      <c r="AT176" s="20" t="s">
        <v>131</v>
      </c>
      <c r="AU176" s="20" t="s">
        <v>95</v>
      </c>
      <c r="AY176" s="20" t="s">
        <v>130</v>
      </c>
      <c r="BE176" s="149">
        <f>IF(U176="základní",N176,0)</f>
        <v>0</v>
      </c>
      <c r="BF176" s="149">
        <f>IF(U176="snížená",N176,0)</f>
        <v>0</v>
      </c>
      <c r="BG176" s="149">
        <f>IF(U176="zákl. přenesená",N176,0)</f>
        <v>0</v>
      </c>
      <c r="BH176" s="149">
        <f>IF(U176="sníž. přenesená",N176,0)</f>
        <v>0</v>
      </c>
      <c r="BI176" s="149">
        <f>IF(U176="nulová",N176,0)</f>
        <v>0</v>
      </c>
      <c r="BJ176" s="20" t="s">
        <v>80</v>
      </c>
      <c r="BK176" s="149">
        <f>ROUND(L176*K176,2)</f>
        <v>0</v>
      </c>
      <c r="BL176" s="20" t="s">
        <v>135</v>
      </c>
      <c r="BM176" s="20" t="s">
        <v>270</v>
      </c>
    </row>
    <row r="177" spans="2:65" s="1" customFormat="1" ht="30" customHeight="1">
      <c r="B177" s="34"/>
      <c r="C177" s="35"/>
      <c r="D177" s="35"/>
      <c r="E177" s="35"/>
      <c r="F177" s="283" t="s">
        <v>1312</v>
      </c>
      <c r="G177" s="284"/>
      <c r="H177" s="284"/>
      <c r="I177" s="284"/>
      <c r="J177" s="35"/>
      <c r="K177" s="35"/>
      <c r="L177" s="35"/>
      <c r="M177" s="35"/>
      <c r="N177" s="35"/>
      <c r="O177" s="35"/>
      <c r="P177" s="35"/>
      <c r="Q177" s="35"/>
      <c r="R177" s="36"/>
      <c r="T177" s="173"/>
      <c r="U177" s="35"/>
      <c r="V177" s="35"/>
      <c r="W177" s="35"/>
      <c r="X177" s="35"/>
      <c r="Y177" s="35"/>
      <c r="Z177" s="35"/>
      <c r="AA177" s="73"/>
      <c r="AT177" s="20" t="s">
        <v>481</v>
      </c>
      <c r="AU177" s="20" t="s">
        <v>95</v>
      </c>
    </row>
    <row r="178" spans="2:65" s="1" customFormat="1" ht="31.5" customHeight="1">
      <c r="B178" s="140"/>
      <c r="C178" s="141">
        <v>38</v>
      </c>
      <c r="D178" s="141" t="s">
        <v>131</v>
      </c>
      <c r="E178" s="142" t="s">
        <v>1313</v>
      </c>
      <c r="F178" s="260" t="s">
        <v>1314</v>
      </c>
      <c r="G178" s="260"/>
      <c r="H178" s="260"/>
      <c r="I178" s="260"/>
      <c r="J178" s="143" t="s">
        <v>144</v>
      </c>
      <c r="K178" s="144">
        <v>5375</v>
      </c>
      <c r="L178" s="261">
        <v>0</v>
      </c>
      <c r="M178" s="261"/>
      <c r="N178" s="280">
        <f>ROUND(L178*K178,2)</f>
        <v>0</v>
      </c>
      <c r="O178" s="280"/>
      <c r="P178" s="280"/>
      <c r="Q178" s="280"/>
      <c r="R178" s="145"/>
      <c r="T178" s="146" t="s">
        <v>5</v>
      </c>
      <c r="U178" s="43" t="s">
        <v>39</v>
      </c>
      <c r="V178" s="147">
        <v>0</v>
      </c>
      <c r="W178" s="147">
        <f>V178*K178</f>
        <v>0</v>
      </c>
      <c r="X178" s="147">
        <v>0</v>
      </c>
      <c r="Y178" s="147">
        <f>X178*K178</f>
        <v>0</v>
      </c>
      <c r="Z178" s="147">
        <v>0</v>
      </c>
      <c r="AA178" s="148">
        <f>Z178*K178</f>
        <v>0</v>
      </c>
      <c r="AR178" s="20" t="s">
        <v>135</v>
      </c>
      <c r="AT178" s="20" t="s">
        <v>131</v>
      </c>
      <c r="AU178" s="20" t="s">
        <v>95</v>
      </c>
      <c r="AY178" s="20" t="s">
        <v>130</v>
      </c>
      <c r="BE178" s="149">
        <f>IF(U178="základní",N178,0)</f>
        <v>0</v>
      </c>
      <c r="BF178" s="149">
        <f>IF(U178="snížená",N178,0)</f>
        <v>0</v>
      </c>
      <c r="BG178" s="149">
        <f>IF(U178="zákl. přenesená",N178,0)</f>
        <v>0</v>
      </c>
      <c r="BH178" s="149">
        <f>IF(U178="sníž. přenesená",N178,0)</f>
        <v>0</v>
      </c>
      <c r="BI178" s="149">
        <f>IF(U178="nulová",N178,0)</f>
        <v>0</v>
      </c>
      <c r="BJ178" s="20" t="s">
        <v>80</v>
      </c>
      <c r="BK178" s="149">
        <f>ROUND(L178*K178,2)</f>
        <v>0</v>
      </c>
      <c r="BL178" s="20" t="s">
        <v>135</v>
      </c>
      <c r="BM178" s="20" t="s">
        <v>275</v>
      </c>
    </row>
    <row r="179" spans="2:65" s="1" customFormat="1" ht="30" customHeight="1">
      <c r="B179" s="34"/>
      <c r="C179" s="35"/>
      <c r="D179" s="35"/>
      <c r="E179" s="35"/>
      <c r="F179" s="283" t="s">
        <v>1315</v>
      </c>
      <c r="G179" s="284"/>
      <c r="H179" s="284"/>
      <c r="I179" s="284"/>
      <c r="J179" s="35"/>
      <c r="K179" s="35"/>
      <c r="L179" s="35"/>
      <c r="M179" s="35"/>
      <c r="N179" s="35"/>
      <c r="O179" s="35"/>
      <c r="P179" s="35"/>
      <c r="Q179" s="35"/>
      <c r="R179" s="36"/>
      <c r="T179" s="173"/>
      <c r="U179" s="35"/>
      <c r="V179" s="35"/>
      <c r="W179" s="35"/>
      <c r="X179" s="35"/>
      <c r="Y179" s="35"/>
      <c r="Z179" s="35"/>
      <c r="AA179" s="73"/>
      <c r="AT179" s="20" t="s">
        <v>481</v>
      </c>
      <c r="AU179" s="20" t="s">
        <v>95</v>
      </c>
    </row>
    <row r="180" spans="2:65" s="1" customFormat="1" ht="31.5" customHeight="1">
      <c r="B180" s="140"/>
      <c r="C180" s="141">
        <v>39</v>
      </c>
      <c r="D180" s="141" t="s">
        <v>131</v>
      </c>
      <c r="E180" s="142" t="s">
        <v>1316</v>
      </c>
      <c r="F180" s="260" t="s">
        <v>1317</v>
      </c>
      <c r="G180" s="260"/>
      <c r="H180" s="260"/>
      <c r="I180" s="260"/>
      <c r="J180" s="143" t="s">
        <v>144</v>
      </c>
      <c r="K180" s="144">
        <v>1075</v>
      </c>
      <c r="L180" s="261">
        <v>0</v>
      </c>
      <c r="M180" s="261"/>
      <c r="N180" s="280">
        <f>ROUND(L180*K180,2)</f>
        <v>0</v>
      </c>
      <c r="O180" s="280"/>
      <c r="P180" s="280"/>
      <c r="Q180" s="280"/>
      <c r="R180" s="145"/>
      <c r="T180" s="146" t="s">
        <v>5</v>
      </c>
      <c r="U180" s="43" t="s">
        <v>39</v>
      </c>
      <c r="V180" s="147">
        <v>0</v>
      </c>
      <c r="W180" s="147">
        <f>V180*K180</f>
        <v>0</v>
      </c>
      <c r="X180" s="147">
        <v>0</v>
      </c>
      <c r="Y180" s="147">
        <f>X180*K180</f>
        <v>0</v>
      </c>
      <c r="Z180" s="147">
        <v>0</v>
      </c>
      <c r="AA180" s="148">
        <f>Z180*K180</f>
        <v>0</v>
      </c>
      <c r="AR180" s="20" t="s">
        <v>135</v>
      </c>
      <c r="AT180" s="20" t="s">
        <v>131</v>
      </c>
      <c r="AU180" s="20" t="s">
        <v>95</v>
      </c>
      <c r="AY180" s="20" t="s">
        <v>130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0" t="s">
        <v>80</v>
      </c>
      <c r="BK180" s="149">
        <f>ROUND(L180*K180,2)</f>
        <v>0</v>
      </c>
      <c r="BL180" s="20" t="s">
        <v>135</v>
      </c>
      <c r="BM180" s="20" t="s">
        <v>278</v>
      </c>
    </row>
    <row r="181" spans="2:65" s="1" customFormat="1" ht="22.5" customHeight="1">
      <c r="B181" s="34"/>
      <c r="C181" s="35"/>
      <c r="D181" s="35"/>
      <c r="E181" s="35"/>
      <c r="F181" s="283" t="s">
        <v>1318</v>
      </c>
      <c r="G181" s="284"/>
      <c r="H181" s="284"/>
      <c r="I181" s="284"/>
      <c r="J181" s="35"/>
      <c r="K181" s="35"/>
      <c r="L181" s="35"/>
      <c r="M181" s="35"/>
      <c r="N181" s="35"/>
      <c r="O181" s="35"/>
      <c r="P181" s="35"/>
      <c r="Q181" s="35"/>
      <c r="R181" s="36"/>
      <c r="T181" s="173"/>
      <c r="U181" s="35"/>
      <c r="V181" s="35"/>
      <c r="W181" s="35"/>
      <c r="X181" s="35"/>
      <c r="Y181" s="35"/>
      <c r="Z181" s="35"/>
      <c r="AA181" s="73"/>
      <c r="AT181" s="20" t="s">
        <v>481</v>
      </c>
      <c r="AU181" s="20" t="s">
        <v>95</v>
      </c>
    </row>
    <row r="182" spans="2:65" s="1" customFormat="1" ht="31.5" customHeight="1">
      <c r="B182" s="140"/>
      <c r="C182" s="141">
        <v>40</v>
      </c>
      <c r="D182" s="141" t="s">
        <v>131</v>
      </c>
      <c r="E182" s="142" t="s">
        <v>1319</v>
      </c>
      <c r="F182" s="260" t="s">
        <v>1320</v>
      </c>
      <c r="G182" s="260"/>
      <c r="H182" s="260"/>
      <c r="I182" s="260"/>
      <c r="J182" s="143" t="s">
        <v>144</v>
      </c>
      <c r="K182" s="144">
        <v>645</v>
      </c>
      <c r="L182" s="261">
        <v>0</v>
      </c>
      <c r="M182" s="261"/>
      <c r="N182" s="280">
        <f>ROUND(L182*K182,2)</f>
        <v>0</v>
      </c>
      <c r="O182" s="280"/>
      <c r="P182" s="280"/>
      <c r="Q182" s="280"/>
      <c r="R182" s="145"/>
      <c r="T182" s="146" t="s">
        <v>5</v>
      </c>
      <c r="U182" s="43" t="s">
        <v>39</v>
      </c>
      <c r="V182" s="147">
        <v>0</v>
      </c>
      <c r="W182" s="147">
        <f>V182*K182</f>
        <v>0</v>
      </c>
      <c r="X182" s="147">
        <v>0</v>
      </c>
      <c r="Y182" s="147">
        <f>X182*K182</f>
        <v>0</v>
      </c>
      <c r="Z182" s="147">
        <v>0</v>
      </c>
      <c r="AA182" s="148">
        <f>Z182*K182</f>
        <v>0</v>
      </c>
      <c r="AR182" s="20" t="s">
        <v>135</v>
      </c>
      <c r="AT182" s="20" t="s">
        <v>131</v>
      </c>
      <c r="AU182" s="20" t="s">
        <v>95</v>
      </c>
      <c r="AY182" s="20" t="s">
        <v>130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0" t="s">
        <v>80</v>
      </c>
      <c r="BK182" s="149">
        <f>ROUND(L182*K182,2)</f>
        <v>0</v>
      </c>
      <c r="BL182" s="20" t="s">
        <v>135</v>
      </c>
      <c r="BM182" s="20" t="s">
        <v>282</v>
      </c>
    </row>
    <row r="183" spans="2:65" s="1" customFormat="1" ht="22.5" customHeight="1">
      <c r="B183" s="34"/>
      <c r="C183" s="35"/>
      <c r="D183" s="35"/>
      <c r="E183" s="35"/>
      <c r="F183" s="283" t="s">
        <v>1318</v>
      </c>
      <c r="G183" s="284"/>
      <c r="H183" s="284"/>
      <c r="I183" s="284"/>
      <c r="J183" s="35"/>
      <c r="K183" s="35"/>
      <c r="L183" s="35"/>
      <c r="M183" s="35"/>
      <c r="N183" s="35"/>
      <c r="O183" s="35"/>
      <c r="P183" s="35"/>
      <c r="Q183" s="35"/>
      <c r="R183" s="36"/>
      <c r="T183" s="173"/>
      <c r="U183" s="35"/>
      <c r="V183" s="35"/>
      <c r="W183" s="35"/>
      <c r="X183" s="35"/>
      <c r="Y183" s="35"/>
      <c r="Z183" s="35"/>
      <c r="AA183" s="73"/>
      <c r="AT183" s="20" t="s">
        <v>481</v>
      </c>
      <c r="AU183" s="20" t="s">
        <v>95</v>
      </c>
    </row>
    <row r="184" spans="2:65" s="1" customFormat="1" ht="31.5" customHeight="1">
      <c r="B184" s="140"/>
      <c r="C184" s="141">
        <v>41</v>
      </c>
      <c r="D184" s="141" t="s">
        <v>131</v>
      </c>
      <c r="E184" s="142" t="s">
        <v>1321</v>
      </c>
      <c r="F184" s="260" t="s">
        <v>1322</v>
      </c>
      <c r="G184" s="260"/>
      <c r="H184" s="260"/>
      <c r="I184" s="260"/>
      <c r="J184" s="143" t="s">
        <v>144</v>
      </c>
      <c r="K184" s="144">
        <v>350</v>
      </c>
      <c r="L184" s="261">
        <v>0</v>
      </c>
      <c r="M184" s="261"/>
      <c r="N184" s="280">
        <f>ROUND(L184*K184,2)</f>
        <v>0</v>
      </c>
      <c r="O184" s="280"/>
      <c r="P184" s="280"/>
      <c r="Q184" s="280"/>
      <c r="R184" s="145"/>
      <c r="T184" s="146" t="s">
        <v>5</v>
      </c>
      <c r="U184" s="43" t="s">
        <v>39</v>
      </c>
      <c r="V184" s="147">
        <v>0</v>
      </c>
      <c r="W184" s="147">
        <f>V184*K184</f>
        <v>0</v>
      </c>
      <c r="X184" s="147">
        <v>0</v>
      </c>
      <c r="Y184" s="147">
        <f>X184*K184</f>
        <v>0</v>
      </c>
      <c r="Z184" s="147">
        <v>0</v>
      </c>
      <c r="AA184" s="148">
        <f>Z184*K184</f>
        <v>0</v>
      </c>
      <c r="AR184" s="20" t="s">
        <v>135</v>
      </c>
      <c r="AT184" s="20" t="s">
        <v>131</v>
      </c>
      <c r="AU184" s="20" t="s">
        <v>95</v>
      </c>
      <c r="AY184" s="20" t="s">
        <v>130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0" t="s">
        <v>80</v>
      </c>
      <c r="BK184" s="149">
        <f>ROUND(L184*K184,2)</f>
        <v>0</v>
      </c>
      <c r="BL184" s="20" t="s">
        <v>135</v>
      </c>
      <c r="BM184" s="20" t="s">
        <v>285</v>
      </c>
    </row>
    <row r="185" spans="2:65" s="1" customFormat="1" ht="30" customHeight="1">
      <c r="B185" s="34"/>
      <c r="C185" s="35"/>
      <c r="D185" s="35"/>
      <c r="E185" s="35"/>
      <c r="F185" s="283" t="s">
        <v>1323</v>
      </c>
      <c r="G185" s="284"/>
      <c r="H185" s="284"/>
      <c r="I185" s="284"/>
      <c r="J185" s="35"/>
      <c r="K185" s="35"/>
      <c r="L185" s="35"/>
      <c r="M185" s="35"/>
      <c r="N185" s="35"/>
      <c r="O185" s="35"/>
      <c r="P185" s="35"/>
      <c r="Q185" s="35"/>
      <c r="R185" s="36"/>
      <c r="T185" s="173"/>
      <c r="U185" s="35"/>
      <c r="V185" s="35"/>
      <c r="W185" s="35"/>
      <c r="X185" s="35"/>
      <c r="Y185" s="35"/>
      <c r="Z185" s="35"/>
      <c r="AA185" s="73"/>
      <c r="AT185" s="20" t="s">
        <v>481</v>
      </c>
      <c r="AU185" s="20" t="s">
        <v>95</v>
      </c>
    </row>
    <row r="186" spans="2:65" s="1" customFormat="1" ht="31.5" customHeight="1">
      <c r="B186" s="140"/>
      <c r="C186" s="141">
        <v>42</v>
      </c>
      <c r="D186" s="141" t="s">
        <v>131</v>
      </c>
      <c r="E186" s="142" t="s">
        <v>1324</v>
      </c>
      <c r="F186" s="260" t="s">
        <v>1325</v>
      </c>
      <c r="G186" s="260"/>
      <c r="H186" s="260"/>
      <c r="I186" s="260"/>
      <c r="J186" s="143" t="s">
        <v>144</v>
      </c>
      <c r="K186" s="144">
        <v>850</v>
      </c>
      <c r="L186" s="261">
        <v>0</v>
      </c>
      <c r="M186" s="261"/>
      <c r="N186" s="280">
        <f>ROUND(L186*K186,2)</f>
        <v>0</v>
      </c>
      <c r="O186" s="280"/>
      <c r="P186" s="280"/>
      <c r="Q186" s="280"/>
      <c r="R186" s="145"/>
      <c r="T186" s="146" t="s">
        <v>5</v>
      </c>
      <c r="U186" s="43" t="s">
        <v>39</v>
      </c>
      <c r="V186" s="147">
        <v>0</v>
      </c>
      <c r="W186" s="147">
        <f>V186*K186</f>
        <v>0</v>
      </c>
      <c r="X186" s="147">
        <v>0</v>
      </c>
      <c r="Y186" s="147">
        <f>X186*K186</f>
        <v>0</v>
      </c>
      <c r="Z186" s="147">
        <v>0</v>
      </c>
      <c r="AA186" s="148">
        <f>Z186*K186</f>
        <v>0</v>
      </c>
      <c r="AR186" s="20" t="s">
        <v>135</v>
      </c>
      <c r="AT186" s="20" t="s">
        <v>131</v>
      </c>
      <c r="AU186" s="20" t="s">
        <v>95</v>
      </c>
      <c r="AY186" s="20" t="s">
        <v>130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0" t="s">
        <v>80</v>
      </c>
      <c r="BK186" s="149">
        <f>ROUND(L186*K186,2)</f>
        <v>0</v>
      </c>
      <c r="BL186" s="20" t="s">
        <v>135</v>
      </c>
      <c r="BM186" s="20" t="s">
        <v>288</v>
      </c>
    </row>
    <row r="187" spans="2:65" s="1" customFormat="1" ht="22.5" customHeight="1">
      <c r="B187" s="34"/>
      <c r="C187" s="35"/>
      <c r="D187" s="35"/>
      <c r="E187" s="35"/>
      <c r="F187" s="283" t="s">
        <v>1326</v>
      </c>
      <c r="G187" s="284"/>
      <c r="H187" s="284"/>
      <c r="I187" s="284"/>
      <c r="J187" s="35"/>
      <c r="K187" s="35"/>
      <c r="L187" s="35"/>
      <c r="M187" s="35"/>
      <c r="N187" s="35"/>
      <c r="O187" s="35"/>
      <c r="P187" s="35"/>
      <c r="Q187" s="35"/>
      <c r="R187" s="36"/>
      <c r="T187" s="173"/>
      <c r="U187" s="35"/>
      <c r="V187" s="35"/>
      <c r="W187" s="35"/>
      <c r="X187" s="35"/>
      <c r="Y187" s="35"/>
      <c r="Z187" s="35"/>
      <c r="AA187" s="73"/>
      <c r="AT187" s="20" t="s">
        <v>481</v>
      </c>
      <c r="AU187" s="20" t="s">
        <v>95</v>
      </c>
    </row>
    <row r="188" spans="2:65" s="1" customFormat="1" ht="31.5" customHeight="1">
      <c r="B188" s="140"/>
      <c r="C188" s="141">
        <v>43</v>
      </c>
      <c r="D188" s="141" t="s">
        <v>131</v>
      </c>
      <c r="E188" s="142" t="s">
        <v>1327</v>
      </c>
      <c r="F188" s="260" t="s">
        <v>1328</v>
      </c>
      <c r="G188" s="260"/>
      <c r="H188" s="260"/>
      <c r="I188" s="260"/>
      <c r="J188" s="143" t="s">
        <v>144</v>
      </c>
      <c r="K188" s="144">
        <v>1650</v>
      </c>
      <c r="L188" s="261">
        <v>0</v>
      </c>
      <c r="M188" s="261"/>
      <c r="N188" s="280">
        <f>ROUND(L188*K188,2)</f>
        <v>0</v>
      </c>
      <c r="O188" s="280"/>
      <c r="P188" s="280"/>
      <c r="Q188" s="280"/>
      <c r="R188" s="145"/>
      <c r="T188" s="146" t="s">
        <v>5</v>
      </c>
      <c r="U188" s="43" t="s">
        <v>39</v>
      </c>
      <c r="V188" s="147">
        <v>0</v>
      </c>
      <c r="W188" s="147">
        <f>V188*K188</f>
        <v>0</v>
      </c>
      <c r="X188" s="147">
        <v>0</v>
      </c>
      <c r="Y188" s="147">
        <f>X188*K188</f>
        <v>0</v>
      </c>
      <c r="Z188" s="147">
        <v>0</v>
      </c>
      <c r="AA188" s="148">
        <f>Z188*K188</f>
        <v>0</v>
      </c>
      <c r="AR188" s="20" t="s">
        <v>135</v>
      </c>
      <c r="AT188" s="20" t="s">
        <v>131</v>
      </c>
      <c r="AU188" s="20" t="s">
        <v>95</v>
      </c>
      <c r="AY188" s="20" t="s">
        <v>130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0" t="s">
        <v>80</v>
      </c>
      <c r="BK188" s="149">
        <f>ROUND(L188*K188,2)</f>
        <v>0</v>
      </c>
      <c r="BL188" s="20" t="s">
        <v>135</v>
      </c>
      <c r="BM188" s="20" t="s">
        <v>291</v>
      </c>
    </row>
    <row r="189" spans="2:65" s="1" customFormat="1" ht="22.5" customHeight="1">
      <c r="B189" s="34"/>
      <c r="C189" s="35"/>
      <c r="D189" s="35"/>
      <c r="E189" s="35"/>
      <c r="F189" s="283" t="s">
        <v>1326</v>
      </c>
      <c r="G189" s="284"/>
      <c r="H189" s="284"/>
      <c r="I189" s="284"/>
      <c r="J189" s="35"/>
      <c r="K189" s="35"/>
      <c r="L189" s="35"/>
      <c r="M189" s="35"/>
      <c r="N189" s="35"/>
      <c r="O189" s="35"/>
      <c r="P189" s="35"/>
      <c r="Q189" s="35"/>
      <c r="R189" s="36"/>
      <c r="T189" s="173"/>
      <c r="U189" s="35"/>
      <c r="V189" s="35"/>
      <c r="W189" s="35"/>
      <c r="X189" s="35"/>
      <c r="Y189" s="35"/>
      <c r="Z189" s="35"/>
      <c r="AA189" s="73"/>
      <c r="AT189" s="20" t="s">
        <v>481</v>
      </c>
      <c r="AU189" s="20" t="s">
        <v>95</v>
      </c>
    </row>
    <row r="190" spans="2:65" s="1" customFormat="1" ht="31.5" customHeight="1">
      <c r="B190" s="140"/>
      <c r="C190" s="141">
        <v>44</v>
      </c>
      <c r="D190" s="141" t="s">
        <v>131</v>
      </c>
      <c r="E190" s="142" t="s">
        <v>1329</v>
      </c>
      <c r="F190" s="260" t="s">
        <v>1330</v>
      </c>
      <c r="G190" s="260"/>
      <c r="H190" s="260"/>
      <c r="I190" s="260"/>
      <c r="J190" s="143" t="s">
        <v>144</v>
      </c>
      <c r="K190" s="144">
        <v>650</v>
      </c>
      <c r="L190" s="261">
        <v>0</v>
      </c>
      <c r="M190" s="261"/>
      <c r="N190" s="280">
        <f>ROUND(L190*K190,2)</f>
        <v>0</v>
      </c>
      <c r="O190" s="280"/>
      <c r="P190" s="280"/>
      <c r="Q190" s="280"/>
      <c r="R190" s="145"/>
      <c r="T190" s="146" t="s">
        <v>5</v>
      </c>
      <c r="U190" s="43" t="s">
        <v>39</v>
      </c>
      <c r="V190" s="147">
        <v>0</v>
      </c>
      <c r="W190" s="147">
        <f>V190*K190</f>
        <v>0</v>
      </c>
      <c r="X190" s="147">
        <v>0</v>
      </c>
      <c r="Y190" s="147">
        <f>X190*K190</f>
        <v>0</v>
      </c>
      <c r="Z190" s="147">
        <v>0</v>
      </c>
      <c r="AA190" s="148">
        <f>Z190*K190</f>
        <v>0</v>
      </c>
      <c r="AR190" s="20" t="s">
        <v>135</v>
      </c>
      <c r="AT190" s="20" t="s">
        <v>131</v>
      </c>
      <c r="AU190" s="20" t="s">
        <v>95</v>
      </c>
      <c r="AY190" s="20" t="s">
        <v>130</v>
      </c>
      <c r="BE190" s="149">
        <f>IF(U190="základní",N190,0)</f>
        <v>0</v>
      </c>
      <c r="BF190" s="149">
        <f>IF(U190="snížená",N190,0)</f>
        <v>0</v>
      </c>
      <c r="BG190" s="149">
        <f>IF(U190="zákl. přenesená",N190,0)</f>
        <v>0</v>
      </c>
      <c r="BH190" s="149">
        <f>IF(U190="sníž. přenesená",N190,0)</f>
        <v>0</v>
      </c>
      <c r="BI190" s="149">
        <f>IF(U190="nulová",N190,0)</f>
        <v>0</v>
      </c>
      <c r="BJ190" s="20" t="s">
        <v>80</v>
      </c>
      <c r="BK190" s="149">
        <f>ROUND(L190*K190,2)</f>
        <v>0</v>
      </c>
      <c r="BL190" s="20" t="s">
        <v>135</v>
      </c>
      <c r="BM190" s="20" t="s">
        <v>294</v>
      </c>
    </row>
    <row r="191" spans="2:65" s="1" customFormat="1" ht="30" customHeight="1">
      <c r="B191" s="34"/>
      <c r="C191" s="35"/>
      <c r="D191" s="35"/>
      <c r="E191" s="35"/>
      <c r="F191" s="283" t="s">
        <v>1323</v>
      </c>
      <c r="G191" s="284"/>
      <c r="H191" s="284"/>
      <c r="I191" s="284"/>
      <c r="J191" s="35"/>
      <c r="K191" s="35"/>
      <c r="L191" s="35"/>
      <c r="M191" s="35"/>
      <c r="N191" s="35"/>
      <c r="O191" s="35"/>
      <c r="P191" s="35"/>
      <c r="Q191" s="35"/>
      <c r="R191" s="36"/>
      <c r="T191" s="173"/>
      <c r="U191" s="35"/>
      <c r="V191" s="35"/>
      <c r="W191" s="35"/>
      <c r="X191" s="35"/>
      <c r="Y191" s="35"/>
      <c r="Z191" s="35"/>
      <c r="AA191" s="73"/>
      <c r="AT191" s="20" t="s">
        <v>481</v>
      </c>
      <c r="AU191" s="20" t="s">
        <v>95</v>
      </c>
    </row>
    <row r="192" spans="2:65" s="1" customFormat="1" ht="31.5" customHeight="1">
      <c r="B192" s="140"/>
      <c r="C192" s="141">
        <v>45</v>
      </c>
      <c r="D192" s="141" t="s">
        <v>131</v>
      </c>
      <c r="E192" s="142" t="s">
        <v>1331</v>
      </c>
      <c r="F192" s="260" t="s">
        <v>1332</v>
      </c>
      <c r="G192" s="260"/>
      <c r="H192" s="260"/>
      <c r="I192" s="260"/>
      <c r="J192" s="143" t="s">
        <v>144</v>
      </c>
      <c r="K192" s="144">
        <v>120</v>
      </c>
      <c r="L192" s="261">
        <v>0</v>
      </c>
      <c r="M192" s="261"/>
      <c r="N192" s="280">
        <f>ROUND(L192*K192,2)</f>
        <v>0</v>
      </c>
      <c r="O192" s="280"/>
      <c r="P192" s="280"/>
      <c r="Q192" s="280"/>
      <c r="R192" s="145"/>
      <c r="T192" s="146" t="s">
        <v>5</v>
      </c>
      <c r="U192" s="43" t="s">
        <v>39</v>
      </c>
      <c r="V192" s="147">
        <v>0</v>
      </c>
      <c r="W192" s="147">
        <f>V192*K192</f>
        <v>0</v>
      </c>
      <c r="X192" s="147">
        <v>0</v>
      </c>
      <c r="Y192" s="147">
        <f>X192*K192</f>
        <v>0</v>
      </c>
      <c r="Z192" s="147">
        <v>0</v>
      </c>
      <c r="AA192" s="148">
        <f>Z192*K192</f>
        <v>0</v>
      </c>
      <c r="AR192" s="20" t="s">
        <v>135</v>
      </c>
      <c r="AT192" s="20" t="s">
        <v>131</v>
      </c>
      <c r="AU192" s="20" t="s">
        <v>95</v>
      </c>
      <c r="AY192" s="20" t="s">
        <v>130</v>
      </c>
      <c r="BE192" s="149">
        <f>IF(U192="základní",N192,0)</f>
        <v>0</v>
      </c>
      <c r="BF192" s="149">
        <f>IF(U192="snížená",N192,0)</f>
        <v>0</v>
      </c>
      <c r="BG192" s="149">
        <f>IF(U192="zákl. přenesená",N192,0)</f>
        <v>0</v>
      </c>
      <c r="BH192" s="149">
        <f>IF(U192="sníž. přenesená",N192,0)</f>
        <v>0</v>
      </c>
      <c r="BI192" s="149">
        <f>IF(U192="nulová",N192,0)</f>
        <v>0</v>
      </c>
      <c r="BJ192" s="20" t="s">
        <v>80</v>
      </c>
      <c r="BK192" s="149">
        <f>ROUND(L192*K192,2)</f>
        <v>0</v>
      </c>
      <c r="BL192" s="20" t="s">
        <v>135</v>
      </c>
      <c r="BM192" s="20" t="s">
        <v>298</v>
      </c>
    </row>
    <row r="193" spans="2:65" s="1" customFormat="1" ht="31.5" customHeight="1">
      <c r="B193" s="140"/>
      <c r="C193" s="141">
        <v>46</v>
      </c>
      <c r="D193" s="141" t="s">
        <v>131</v>
      </c>
      <c r="E193" s="142" t="s">
        <v>1333</v>
      </c>
      <c r="F193" s="260" t="s">
        <v>1334</v>
      </c>
      <c r="G193" s="260"/>
      <c r="H193" s="260"/>
      <c r="I193" s="260"/>
      <c r="J193" s="143" t="s">
        <v>424</v>
      </c>
      <c r="K193" s="144">
        <v>3</v>
      </c>
      <c r="L193" s="261">
        <v>0</v>
      </c>
      <c r="M193" s="261"/>
      <c r="N193" s="280">
        <f>ROUND(L193*K193,2)</f>
        <v>0</v>
      </c>
      <c r="O193" s="280"/>
      <c r="P193" s="280"/>
      <c r="Q193" s="280"/>
      <c r="R193" s="145"/>
      <c r="T193" s="146" t="s">
        <v>5</v>
      </c>
      <c r="U193" s="43" t="s">
        <v>39</v>
      </c>
      <c r="V193" s="147">
        <v>0</v>
      </c>
      <c r="W193" s="147">
        <f>V193*K193</f>
        <v>0</v>
      </c>
      <c r="X193" s="147">
        <v>0</v>
      </c>
      <c r="Y193" s="147">
        <f>X193*K193</f>
        <v>0</v>
      </c>
      <c r="Z193" s="147">
        <v>0</v>
      </c>
      <c r="AA193" s="148">
        <f>Z193*K193</f>
        <v>0</v>
      </c>
      <c r="AR193" s="20" t="s">
        <v>135</v>
      </c>
      <c r="AT193" s="20" t="s">
        <v>131</v>
      </c>
      <c r="AU193" s="20" t="s">
        <v>95</v>
      </c>
      <c r="AY193" s="20" t="s">
        <v>130</v>
      </c>
      <c r="BE193" s="149">
        <f>IF(U193="základní",N193,0)</f>
        <v>0</v>
      </c>
      <c r="BF193" s="149">
        <f>IF(U193="snížená",N193,0)</f>
        <v>0</v>
      </c>
      <c r="BG193" s="149">
        <f>IF(U193="zákl. přenesená",N193,0)</f>
        <v>0</v>
      </c>
      <c r="BH193" s="149">
        <f>IF(U193="sníž. přenesená",N193,0)</f>
        <v>0</v>
      </c>
      <c r="BI193" s="149">
        <f>IF(U193="nulová",N193,0)</f>
        <v>0</v>
      </c>
      <c r="BJ193" s="20" t="s">
        <v>80</v>
      </c>
      <c r="BK193" s="149">
        <f>ROUND(L193*K193,2)</f>
        <v>0</v>
      </c>
      <c r="BL193" s="20" t="s">
        <v>135</v>
      </c>
      <c r="BM193" s="20" t="s">
        <v>301</v>
      </c>
    </row>
    <row r="194" spans="2:65" s="1" customFormat="1" ht="44.25" customHeight="1">
      <c r="B194" s="140"/>
      <c r="C194" s="141">
        <v>47</v>
      </c>
      <c r="D194" s="141" t="s">
        <v>131</v>
      </c>
      <c r="E194" s="142" t="s">
        <v>1335</v>
      </c>
      <c r="F194" s="260" t="s">
        <v>1336</v>
      </c>
      <c r="G194" s="260"/>
      <c r="H194" s="260"/>
      <c r="I194" s="260"/>
      <c r="J194" s="143" t="s">
        <v>424</v>
      </c>
      <c r="K194" s="144">
        <v>110</v>
      </c>
      <c r="L194" s="261">
        <v>0</v>
      </c>
      <c r="M194" s="261"/>
      <c r="N194" s="280">
        <f>ROUND(L194*K194,2)</f>
        <v>0</v>
      </c>
      <c r="O194" s="280"/>
      <c r="P194" s="280"/>
      <c r="Q194" s="280"/>
      <c r="R194" s="145"/>
      <c r="T194" s="146" t="s">
        <v>5</v>
      </c>
      <c r="U194" s="43" t="s">
        <v>39</v>
      </c>
      <c r="V194" s="147">
        <v>0</v>
      </c>
      <c r="W194" s="147">
        <f>V194*K194</f>
        <v>0</v>
      </c>
      <c r="X194" s="147">
        <v>0</v>
      </c>
      <c r="Y194" s="147">
        <f>X194*K194</f>
        <v>0</v>
      </c>
      <c r="Z194" s="147">
        <v>0</v>
      </c>
      <c r="AA194" s="148">
        <f>Z194*K194</f>
        <v>0</v>
      </c>
      <c r="AR194" s="20" t="s">
        <v>135</v>
      </c>
      <c r="AT194" s="20" t="s">
        <v>131</v>
      </c>
      <c r="AU194" s="20" t="s">
        <v>95</v>
      </c>
      <c r="AY194" s="20" t="s">
        <v>130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0" t="s">
        <v>80</v>
      </c>
      <c r="BK194" s="149">
        <f>ROUND(L194*K194,2)</f>
        <v>0</v>
      </c>
      <c r="BL194" s="20" t="s">
        <v>135</v>
      </c>
      <c r="BM194" s="20" t="s">
        <v>305</v>
      </c>
    </row>
    <row r="195" spans="2:65" s="1" customFormat="1" ht="42" customHeight="1">
      <c r="B195" s="34"/>
      <c r="C195" s="35"/>
      <c r="D195" s="35"/>
      <c r="E195" s="35"/>
      <c r="F195" s="283" t="s">
        <v>1337</v>
      </c>
      <c r="G195" s="284"/>
      <c r="H195" s="284"/>
      <c r="I195" s="284"/>
      <c r="J195" s="35"/>
      <c r="K195" s="35"/>
      <c r="L195" s="35"/>
      <c r="M195" s="35"/>
      <c r="N195" s="35"/>
      <c r="O195" s="35"/>
      <c r="P195" s="35"/>
      <c r="Q195" s="35"/>
      <c r="R195" s="36"/>
      <c r="T195" s="173"/>
      <c r="U195" s="35"/>
      <c r="V195" s="35"/>
      <c r="W195" s="35"/>
      <c r="X195" s="35"/>
      <c r="Y195" s="35"/>
      <c r="Z195" s="35"/>
      <c r="AA195" s="73"/>
      <c r="AT195" s="20" t="s">
        <v>481</v>
      </c>
      <c r="AU195" s="20" t="s">
        <v>95</v>
      </c>
    </row>
    <row r="196" spans="2:65" s="1" customFormat="1" ht="57" customHeight="1">
      <c r="B196" s="140"/>
      <c r="C196" s="141">
        <v>48</v>
      </c>
      <c r="D196" s="141" t="s">
        <v>131</v>
      </c>
      <c r="E196" s="142" t="s">
        <v>1338</v>
      </c>
      <c r="F196" s="260" t="s">
        <v>1339</v>
      </c>
      <c r="G196" s="260"/>
      <c r="H196" s="260"/>
      <c r="I196" s="260"/>
      <c r="J196" s="143" t="s">
        <v>424</v>
      </c>
      <c r="K196" s="144">
        <v>202</v>
      </c>
      <c r="L196" s="261">
        <v>0</v>
      </c>
      <c r="M196" s="261"/>
      <c r="N196" s="280">
        <f>ROUND(L196*K196,2)</f>
        <v>0</v>
      </c>
      <c r="O196" s="280"/>
      <c r="P196" s="280"/>
      <c r="Q196" s="280"/>
      <c r="R196" s="145"/>
      <c r="T196" s="146" t="s">
        <v>5</v>
      </c>
      <c r="U196" s="43" t="s">
        <v>39</v>
      </c>
      <c r="V196" s="147">
        <v>0</v>
      </c>
      <c r="W196" s="147">
        <f>V196*K196</f>
        <v>0</v>
      </c>
      <c r="X196" s="147">
        <v>0</v>
      </c>
      <c r="Y196" s="147">
        <f>X196*K196</f>
        <v>0</v>
      </c>
      <c r="Z196" s="147">
        <v>0</v>
      </c>
      <c r="AA196" s="148">
        <f>Z196*K196</f>
        <v>0</v>
      </c>
      <c r="AR196" s="20" t="s">
        <v>135</v>
      </c>
      <c r="AT196" s="20" t="s">
        <v>131</v>
      </c>
      <c r="AU196" s="20" t="s">
        <v>95</v>
      </c>
      <c r="AY196" s="20" t="s">
        <v>130</v>
      </c>
      <c r="BE196" s="149">
        <f>IF(U196="základní",N196,0)</f>
        <v>0</v>
      </c>
      <c r="BF196" s="149">
        <f>IF(U196="snížená",N196,0)</f>
        <v>0</v>
      </c>
      <c r="BG196" s="149">
        <f>IF(U196="zákl. přenesená",N196,0)</f>
        <v>0</v>
      </c>
      <c r="BH196" s="149">
        <f>IF(U196="sníž. přenesená",N196,0)</f>
        <v>0</v>
      </c>
      <c r="BI196" s="149">
        <f>IF(U196="nulová",N196,0)</f>
        <v>0</v>
      </c>
      <c r="BJ196" s="20" t="s">
        <v>80</v>
      </c>
      <c r="BK196" s="149">
        <f>ROUND(L196*K196,2)</f>
        <v>0</v>
      </c>
      <c r="BL196" s="20" t="s">
        <v>135</v>
      </c>
      <c r="BM196" s="20" t="s">
        <v>308</v>
      </c>
    </row>
    <row r="197" spans="2:65" s="1" customFormat="1" ht="22.5" customHeight="1">
      <c r="B197" s="34"/>
      <c r="C197" s="35"/>
      <c r="D197" s="35"/>
      <c r="E197" s="35"/>
      <c r="F197" s="283" t="s">
        <v>1340</v>
      </c>
      <c r="G197" s="284"/>
      <c r="H197" s="284"/>
      <c r="I197" s="284"/>
      <c r="J197" s="35"/>
      <c r="K197" s="35"/>
      <c r="L197" s="35"/>
      <c r="M197" s="35"/>
      <c r="N197" s="35"/>
      <c r="O197" s="35"/>
      <c r="P197" s="35"/>
      <c r="Q197" s="35"/>
      <c r="R197" s="36"/>
      <c r="T197" s="173"/>
      <c r="U197" s="35"/>
      <c r="V197" s="35"/>
      <c r="W197" s="35"/>
      <c r="X197" s="35"/>
      <c r="Y197" s="35"/>
      <c r="Z197" s="35"/>
      <c r="AA197" s="73"/>
      <c r="AT197" s="20" t="s">
        <v>481</v>
      </c>
      <c r="AU197" s="20" t="s">
        <v>95</v>
      </c>
    </row>
    <row r="198" spans="2:65" s="1" customFormat="1" ht="57" customHeight="1">
      <c r="B198" s="140"/>
      <c r="C198" s="141">
        <v>49</v>
      </c>
      <c r="D198" s="141" t="s">
        <v>131</v>
      </c>
      <c r="E198" s="142" t="s">
        <v>1341</v>
      </c>
      <c r="F198" s="260" t="s">
        <v>1339</v>
      </c>
      <c r="G198" s="260"/>
      <c r="H198" s="260"/>
      <c r="I198" s="260"/>
      <c r="J198" s="143" t="s">
        <v>424</v>
      </c>
      <c r="K198" s="144">
        <v>8</v>
      </c>
      <c r="L198" s="261">
        <v>0</v>
      </c>
      <c r="M198" s="261"/>
      <c r="N198" s="280">
        <f>ROUND(L198*K198,2)</f>
        <v>0</v>
      </c>
      <c r="O198" s="280"/>
      <c r="P198" s="280"/>
      <c r="Q198" s="280"/>
      <c r="R198" s="145"/>
      <c r="T198" s="146" t="s">
        <v>5</v>
      </c>
      <c r="U198" s="43" t="s">
        <v>39</v>
      </c>
      <c r="V198" s="147">
        <v>0</v>
      </c>
      <c r="W198" s="147">
        <f>V198*K198</f>
        <v>0</v>
      </c>
      <c r="X198" s="147">
        <v>0</v>
      </c>
      <c r="Y198" s="147">
        <f>X198*K198</f>
        <v>0</v>
      </c>
      <c r="Z198" s="147">
        <v>0</v>
      </c>
      <c r="AA198" s="148">
        <f>Z198*K198</f>
        <v>0</v>
      </c>
      <c r="AR198" s="20" t="s">
        <v>135</v>
      </c>
      <c r="AT198" s="20" t="s">
        <v>131</v>
      </c>
      <c r="AU198" s="20" t="s">
        <v>95</v>
      </c>
      <c r="AY198" s="20" t="s">
        <v>130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0" t="s">
        <v>80</v>
      </c>
      <c r="BK198" s="149">
        <f>ROUND(L198*K198,2)</f>
        <v>0</v>
      </c>
      <c r="BL198" s="20" t="s">
        <v>135</v>
      </c>
      <c r="BM198" s="20" t="s">
        <v>312</v>
      </c>
    </row>
    <row r="199" spans="2:65" s="1" customFormat="1" ht="22.5" customHeight="1">
      <c r="B199" s="34"/>
      <c r="C199" s="35"/>
      <c r="D199" s="35"/>
      <c r="E199" s="35"/>
      <c r="F199" s="283" t="s">
        <v>1342</v>
      </c>
      <c r="G199" s="284"/>
      <c r="H199" s="284"/>
      <c r="I199" s="284"/>
      <c r="J199" s="35"/>
      <c r="K199" s="35"/>
      <c r="L199" s="35"/>
      <c r="M199" s="35"/>
      <c r="N199" s="35"/>
      <c r="O199" s="35"/>
      <c r="P199" s="35"/>
      <c r="Q199" s="35"/>
      <c r="R199" s="36"/>
      <c r="T199" s="173"/>
      <c r="U199" s="35"/>
      <c r="V199" s="35"/>
      <c r="W199" s="35"/>
      <c r="X199" s="35"/>
      <c r="Y199" s="35"/>
      <c r="Z199" s="35"/>
      <c r="AA199" s="73"/>
      <c r="AT199" s="20" t="s">
        <v>481</v>
      </c>
      <c r="AU199" s="20" t="s">
        <v>95</v>
      </c>
    </row>
    <row r="200" spans="2:65" s="1" customFormat="1" ht="44.25" customHeight="1">
      <c r="B200" s="140"/>
      <c r="C200" s="141">
        <v>50</v>
      </c>
      <c r="D200" s="141" t="s">
        <v>131</v>
      </c>
      <c r="E200" s="142" t="s">
        <v>1343</v>
      </c>
      <c r="F200" s="260" t="s">
        <v>1336</v>
      </c>
      <c r="G200" s="260"/>
      <c r="H200" s="260"/>
      <c r="I200" s="260"/>
      <c r="J200" s="143" t="s">
        <v>424</v>
      </c>
      <c r="K200" s="144">
        <v>285</v>
      </c>
      <c r="L200" s="261">
        <v>0</v>
      </c>
      <c r="M200" s="261"/>
      <c r="N200" s="280">
        <f>ROUND(L200*K200,2)</f>
        <v>0</v>
      </c>
      <c r="O200" s="280"/>
      <c r="P200" s="280"/>
      <c r="Q200" s="280"/>
      <c r="R200" s="145"/>
      <c r="T200" s="146" t="s">
        <v>5</v>
      </c>
      <c r="U200" s="43" t="s">
        <v>39</v>
      </c>
      <c r="V200" s="147">
        <v>0</v>
      </c>
      <c r="W200" s="147">
        <f>V200*K200</f>
        <v>0</v>
      </c>
      <c r="X200" s="147">
        <v>0</v>
      </c>
      <c r="Y200" s="147">
        <f>X200*K200</f>
        <v>0</v>
      </c>
      <c r="Z200" s="147">
        <v>0</v>
      </c>
      <c r="AA200" s="148">
        <f>Z200*K200</f>
        <v>0</v>
      </c>
      <c r="AR200" s="20" t="s">
        <v>135</v>
      </c>
      <c r="AT200" s="20" t="s">
        <v>131</v>
      </c>
      <c r="AU200" s="20" t="s">
        <v>95</v>
      </c>
      <c r="AY200" s="20" t="s">
        <v>130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0" t="s">
        <v>80</v>
      </c>
      <c r="BK200" s="149">
        <f>ROUND(L200*K200,2)</f>
        <v>0</v>
      </c>
      <c r="BL200" s="20" t="s">
        <v>135</v>
      </c>
      <c r="BM200" s="20" t="s">
        <v>315</v>
      </c>
    </row>
    <row r="201" spans="2:65" s="1" customFormat="1" ht="22.5" customHeight="1">
      <c r="B201" s="34"/>
      <c r="C201" s="35"/>
      <c r="D201" s="35"/>
      <c r="E201" s="35"/>
      <c r="F201" s="283" t="s">
        <v>1340</v>
      </c>
      <c r="G201" s="284"/>
      <c r="H201" s="284"/>
      <c r="I201" s="284"/>
      <c r="J201" s="35"/>
      <c r="K201" s="35"/>
      <c r="L201" s="35"/>
      <c r="M201" s="35"/>
      <c r="N201" s="35"/>
      <c r="O201" s="35"/>
      <c r="P201" s="35"/>
      <c r="Q201" s="35"/>
      <c r="R201" s="36"/>
      <c r="T201" s="173"/>
      <c r="U201" s="35"/>
      <c r="V201" s="35"/>
      <c r="W201" s="35"/>
      <c r="X201" s="35"/>
      <c r="Y201" s="35"/>
      <c r="Z201" s="35"/>
      <c r="AA201" s="73"/>
      <c r="AT201" s="20" t="s">
        <v>481</v>
      </c>
      <c r="AU201" s="20" t="s">
        <v>95</v>
      </c>
    </row>
    <row r="202" spans="2:65" s="1" customFormat="1" ht="44.25" customHeight="1">
      <c r="B202" s="140"/>
      <c r="C202" s="141">
        <v>51</v>
      </c>
      <c r="D202" s="141" t="s">
        <v>131</v>
      </c>
      <c r="E202" s="142" t="s">
        <v>1344</v>
      </c>
      <c r="F202" s="260" t="s">
        <v>1345</v>
      </c>
      <c r="G202" s="260"/>
      <c r="H202" s="260"/>
      <c r="I202" s="260"/>
      <c r="J202" s="143" t="s">
        <v>424</v>
      </c>
      <c r="K202" s="144">
        <v>12</v>
      </c>
      <c r="L202" s="261">
        <v>0</v>
      </c>
      <c r="M202" s="261"/>
      <c r="N202" s="280">
        <f t="shared" ref="N202:N211" si="0">ROUND(L202*K202,2)</f>
        <v>0</v>
      </c>
      <c r="O202" s="280"/>
      <c r="P202" s="280"/>
      <c r="Q202" s="280"/>
      <c r="R202" s="145"/>
      <c r="T202" s="146" t="s">
        <v>5</v>
      </c>
      <c r="U202" s="43" t="s">
        <v>39</v>
      </c>
      <c r="V202" s="147">
        <v>0</v>
      </c>
      <c r="W202" s="147">
        <f t="shared" ref="W202:W211" si="1">V202*K202</f>
        <v>0</v>
      </c>
      <c r="X202" s="147">
        <v>0</v>
      </c>
      <c r="Y202" s="147">
        <f t="shared" ref="Y202:Y211" si="2">X202*K202</f>
        <v>0</v>
      </c>
      <c r="Z202" s="147">
        <v>0</v>
      </c>
      <c r="AA202" s="148">
        <f t="shared" ref="AA202:AA211" si="3">Z202*K202</f>
        <v>0</v>
      </c>
      <c r="AR202" s="20" t="s">
        <v>135</v>
      </c>
      <c r="AT202" s="20" t="s">
        <v>131</v>
      </c>
      <c r="AU202" s="20" t="s">
        <v>95</v>
      </c>
      <c r="AY202" s="20" t="s">
        <v>130</v>
      </c>
      <c r="BE202" s="149">
        <f t="shared" ref="BE202:BE211" si="4">IF(U202="základní",N202,0)</f>
        <v>0</v>
      </c>
      <c r="BF202" s="149">
        <f t="shared" ref="BF202:BF211" si="5">IF(U202="snížená",N202,0)</f>
        <v>0</v>
      </c>
      <c r="BG202" s="149">
        <f t="shared" ref="BG202:BG211" si="6">IF(U202="zákl. přenesená",N202,0)</f>
        <v>0</v>
      </c>
      <c r="BH202" s="149">
        <f t="shared" ref="BH202:BH211" si="7">IF(U202="sníž. přenesená",N202,0)</f>
        <v>0</v>
      </c>
      <c r="BI202" s="149">
        <f t="shared" ref="BI202:BI211" si="8">IF(U202="nulová",N202,0)</f>
        <v>0</v>
      </c>
      <c r="BJ202" s="20" t="s">
        <v>80</v>
      </c>
      <c r="BK202" s="149">
        <f t="shared" ref="BK202:BK211" si="9">ROUND(L202*K202,2)</f>
        <v>0</v>
      </c>
      <c r="BL202" s="20" t="s">
        <v>135</v>
      </c>
      <c r="BM202" s="20" t="s">
        <v>319</v>
      </c>
    </row>
    <row r="203" spans="2:65" s="1" customFormat="1" ht="44.25" customHeight="1">
      <c r="B203" s="140"/>
      <c r="C203" s="141">
        <v>52</v>
      </c>
      <c r="D203" s="141" t="s">
        <v>131</v>
      </c>
      <c r="E203" s="142" t="s">
        <v>1346</v>
      </c>
      <c r="F203" s="260" t="s">
        <v>1347</v>
      </c>
      <c r="G203" s="260"/>
      <c r="H203" s="260"/>
      <c r="I203" s="260"/>
      <c r="J203" s="143" t="s">
        <v>424</v>
      </c>
      <c r="K203" s="144">
        <v>29</v>
      </c>
      <c r="L203" s="261">
        <v>0</v>
      </c>
      <c r="M203" s="261"/>
      <c r="N203" s="280">
        <f t="shared" si="0"/>
        <v>0</v>
      </c>
      <c r="O203" s="280"/>
      <c r="P203" s="280"/>
      <c r="Q203" s="280"/>
      <c r="R203" s="145"/>
      <c r="T203" s="146" t="s">
        <v>5</v>
      </c>
      <c r="U203" s="43" t="s">
        <v>39</v>
      </c>
      <c r="V203" s="147">
        <v>0</v>
      </c>
      <c r="W203" s="147">
        <f t="shared" si="1"/>
        <v>0</v>
      </c>
      <c r="X203" s="147">
        <v>0</v>
      </c>
      <c r="Y203" s="147">
        <f t="shared" si="2"/>
        <v>0</v>
      </c>
      <c r="Z203" s="147">
        <v>0</v>
      </c>
      <c r="AA203" s="148">
        <f t="shared" si="3"/>
        <v>0</v>
      </c>
      <c r="AR203" s="20" t="s">
        <v>135</v>
      </c>
      <c r="AT203" s="20" t="s">
        <v>131</v>
      </c>
      <c r="AU203" s="20" t="s">
        <v>95</v>
      </c>
      <c r="AY203" s="20" t="s">
        <v>130</v>
      </c>
      <c r="BE203" s="149">
        <f t="shared" si="4"/>
        <v>0</v>
      </c>
      <c r="BF203" s="149">
        <f t="shared" si="5"/>
        <v>0</v>
      </c>
      <c r="BG203" s="149">
        <f t="shared" si="6"/>
        <v>0</v>
      </c>
      <c r="BH203" s="149">
        <f t="shared" si="7"/>
        <v>0</v>
      </c>
      <c r="BI203" s="149">
        <f t="shared" si="8"/>
        <v>0</v>
      </c>
      <c r="BJ203" s="20" t="s">
        <v>80</v>
      </c>
      <c r="BK203" s="149">
        <f t="shared" si="9"/>
        <v>0</v>
      </c>
      <c r="BL203" s="20" t="s">
        <v>135</v>
      </c>
      <c r="BM203" s="20" t="s">
        <v>322</v>
      </c>
    </row>
    <row r="204" spans="2:65" s="1" customFormat="1" ht="44.25" customHeight="1">
      <c r="B204" s="140"/>
      <c r="C204" s="141">
        <v>53</v>
      </c>
      <c r="D204" s="141" t="s">
        <v>131</v>
      </c>
      <c r="E204" s="142" t="s">
        <v>1348</v>
      </c>
      <c r="F204" s="260" t="s">
        <v>1349</v>
      </c>
      <c r="G204" s="260"/>
      <c r="H204" s="260"/>
      <c r="I204" s="260"/>
      <c r="J204" s="143" t="s">
        <v>424</v>
      </c>
      <c r="K204" s="144">
        <v>7</v>
      </c>
      <c r="L204" s="261">
        <v>0</v>
      </c>
      <c r="M204" s="261"/>
      <c r="N204" s="280">
        <f t="shared" si="0"/>
        <v>0</v>
      </c>
      <c r="O204" s="280"/>
      <c r="P204" s="280"/>
      <c r="Q204" s="280"/>
      <c r="R204" s="145"/>
      <c r="T204" s="146" t="s">
        <v>5</v>
      </c>
      <c r="U204" s="43" t="s">
        <v>39</v>
      </c>
      <c r="V204" s="147">
        <v>0</v>
      </c>
      <c r="W204" s="147">
        <f t="shared" si="1"/>
        <v>0</v>
      </c>
      <c r="X204" s="147">
        <v>0</v>
      </c>
      <c r="Y204" s="147">
        <f t="shared" si="2"/>
        <v>0</v>
      </c>
      <c r="Z204" s="147">
        <v>0</v>
      </c>
      <c r="AA204" s="148">
        <f t="shared" si="3"/>
        <v>0</v>
      </c>
      <c r="AR204" s="20" t="s">
        <v>135</v>
      </c>
      <c r="AT204" s="20" t="s">
        <v>131</v>
      </c>
      <c r="AU204" s="20" t="s">
        <v>95</v>
      </c>
      <c r="AY204" s="20" t="s">
        <v>130</v>
      </c>
      <c r="BE204" s="149">
        <f t="shared" si="4"/>
        <v>0</v>
      </c>
      <c r="BF204" s="149">
        <f t="shared" si="5"/>
        <v>0</v>
      </c>
      <c r="BG204" s="149">
        <f t="shared" si="6"/>
        <v>0</v>
      </c>
      <c r="BH204" s="149">
        <f t="shared" si="7"/>
        <v>0</v>
      </c>
      <c r="BI204" s="149">
        <f t="shared" si="8"/>
        <v>0</v>
      </c>
      <c r="BJ204" s="20" t="s">
        <v>80</v>
      </c>
      <c r="BK204" s="149">
        <f t="shared" si="9"/>
        <v>0</v>
      </c>
      <c r="BL204" s="20" t="s">
        <v>135</v>
      </c>
      <c r="BM204" s="20" t="s">
        <v>327</v>
      </c>
    </row>
    <row r="205" spans="2:65" s="1" customFormat="1" ht="44.25" customHeight="1">
      <c r="B205" s="140"/>
      <c r="C205" s="141">
        <v>54</v>
      </c>
      <c r="D205" s="141" t="s">
        <v>131</v>
      </c>
      <c r="E205" s="142" t="s">
        <v>1350</v>
      </c>
      <c r="F205" s="260" t="s">
        <v>1351</v>
      </c>
      <c r="G205" s="260"/>
      <c r="H205" s="260"/>
      <c r="I205" s="260"/>
      <c r="J205" s="143" t="s">
        <v>424</v>
      </c>
      <c r="K205" s="144">
        <v>49</v>
      </c>
      <c r="L205" s="261">
        <v>0</v>
      </c>
      <c r="M205" s="261"/>
      <c r="N205" s="280">
        <f t="shared" si="0"/>
        <v>0</v>
      </c>
      <c r="O205" s="280"/>
      <c r="P205" s="280"/>
      <c r="Q205" s="280"/>
      <c r="R205" s="145"/>
      <c r="T205" s="146" t="s">
        <v>5</v>
      </c>
      <c r="U205" s="43" t="s">
        <v>39</v>
      </c>
      <c r="V205" s="147">
        <v>0</v>
      </c>
      <c r="W205" s="147">
        <f t="shared" si="1"/>
        <v>0</v>
      </c>
      <c r="X205" s="147">
        <v>0</v>
      </c>
      <c r="Y205" s="147">
        <f t="shared" si="2"/>
        <v>0</v>
      </c>
      <c r="Z205" s="147">
        <v>0</v>
      </c>
      <c r="AA205" s="148">
        <f t="shared" si="3"/>
        <v>0</v>
      </c>
      <c r="AR205" s="20" t="s">
        <v>135</v>
      </c>
      <c r="AT205" s="20" t="s">
        <v>131</v>
      </c>
      <c r="AU205" s="20" t="s">
        <v>95</v>
      </c>
      <c r="AY205" s="20" t="s">
        <v>130</v>
      </c>
      <c r="BE205" s="149">
        <f t="shared" si="4"/>
        <v>0</v>
      </c>
      <c r="BF205" s="149">
        <f t="shared" si="5"/>
        <v>0</v>
      </c>
      <c r="BG205" s="149">
        <f t="shared" si="6"/>
        <v>0</v>
      </c>
      <c r="BH205" s="149">
        <f t="shared" si="7"/>
        <v>0</v>
      </c>
      <c r="BI205" s="149">
        <f t="shared" si="8"/>
        <v>0</v>
      </c>
      <c r="BJ205" s="20" t="s">
        <v>80</v>
      </c>
      <c r="BK205" s="149">
        <f t="shared" si="9"/>
        <v>0</v>
      </c>
      <c r="BL205" s="20" t="s">
        <v>135</v>
      </c>
      <c r="BM205" s="20" t="s">
        <v>263</v>
      </c>
    </row>
    <row r="206" spans="2:65" s="1" customFormat="1" ht="44.25" customHeight="1">
      <c r="B206" s="140"/>
      <c r="C206" s="141">
        <v>55</v>
      </c>
      <c r="D206" s="141" t="s">
        <v>131</v>
      </c>
      <c r="E206" s="142" t="s">
        <v>1352</v>
      </c>
      <c r="F206" s="260" t="s">
        <v>1353</v>
      </c>
      <c r="G206" s="260"/>
      <c r="H206" s="260"/>
      <c r="I206" s="260"/>
      <c r="J206" s="143" t="s">
        <v>424</v>
      </c>
      <c r="K206" s="144">
        <v>34</v>
      </c>
      <c r="L206" s="261">
        <v>0</v>
      </c>
      <c r="M206" s="261"/>
      <c r="N206" s="280">
        <f t="shared" si="0"/>
        <v>0</v>
      </c>
      <c r="O206" s="280"/>
      <c r="P206" s="280"/>
      <c r="Q206" s="280"/>
      <c r="R206" s="145"/>
      <c r="T206" s="146" t="s">
        <v>5</v>
      </c>
      <c r="U206" s="43" t="s">
        <v>39</v>
      </c>
      <c r="V206" s="147">
        <v>0</v>
      </c>
      <c r="W206" s="147">
        <f t="shared" si="1"/>
        <v>0</v>
      </c>
      <c r="X206" s="147">
        <v>0</v>
      </c>
      <c r="Y206" s="147">
        <f t="shared" si="2"/>
        <v>0</v>
      </c>
      <c r="Z206" s="147">
        <v>0</v>
      </c>
      <c r="AA206" s="148">
        <f t="shared" si="3"/>
        <v>0</v>
      </c>
      <c r="AR206" s="20" t="s">
        <v>135</v>
      </c>
      <c r="AT206" s="20" t="s">
        <v>131</v>
      </c>
      <c r="AU206" s="20" t="s">
        <v>95</v>
      </c>
      <c r="AY206" s="20" t="s">
        <v>130</v>
      </c>
      <c r="BE206" s="149">
        <f t="shared" si="4"/>
        <v>0</v>
      </c>
      <c r="BF206" s="149">
        <f t="shared" si="5"/>
        <v>0</v>
      </c>
      <c r="BG206" s="149">
        <f t="shared" si="6"/>
        <v>0</v>
      </c>
      <c r="BH206" s="149">
        <f t="shared" si="7"/>
        <v>0</v>
      </c>
      <c r="BI206" s="149">
        <f t="shared" si="8"/>
        <v>0</v>
      </c>
      <c r="BJ206" s="20" t="s">
        <v>80</v>
      </c>
      <c r="BK206" s="149">
        <f t="shared" si="9"/>
        <v>0</v>
      </c>
      <c r="BL206" s="20" t="s">
        <v>135</v>
      </c>
      <c r="BM206" s="20" t="s">
        <v>247</v>
      </c>
    </row>
    <row r="207" spans="2:65" s="1" customFormat="1" ht="44.25" customHeight="1">
      <c r="B207" s="140"/>
      <c r="C207" s="141">
        <v>56</v>
      </c>
      <c r="D207" s="141" t="s">
        <v>131</v>
      </c>
      <c r="E207" s="142" t="s">
        <v>1354</v>
      </c>
      <c r="F207" s="260" t="s">
        <v>1355</v>
      </c>
      <c r="G207" s="260"/>
      <c r="H207" s="260"/>
      <c r="I207" s="260"/>
      <c r="J207" s="143" t="s">
        <v>424</v>
      </c>
      <c r="K207" s="144">
        <v>9</v>
      </c>
      <c r="L207" s="261">
        <v>0</v>
      </c>
      <c r="M207" s="261"/>
      <c r="N207" s="280">
        <f t="shared" si="0"/>
        <v>0</v>
      </c>
      <c r="O207" s="280"/>
      <c r="P207" s="280"/>
      <c r="Q207" s="280"/>
      <c r="R207" s="145"/>
      <c r="T207" s="146" t="s">
        <v>5</v>
      </c>
      <c r="U207" s="43" t="s">
        <v>39</v>
      </c>
      <c r="V207" s="147">
        <v>0</v>
      </c>
      <c r="W207" s="147">
        <f t="shared" si="1"/>
        <v>0</v>
      </c>
      <c r="X207" s="147">
        <v>0</v>
      </c>
      <c r="Y207" s="147">
        <f t="shared" si="2"/>
        <v>0</v>
      </c>
      <c r="Z207" s="147">
        <v>0</v>
      </c>
      <c r="AA207" s="148">
        <f t="shared" si="3"/>
        <v>0</v>
      </c>
      <c r="AR207" s="20" t="s">
        <v>135</v>
      </c>
      <c r="AT207" s="20" t="s">
        <v>131</v>
      </c>
      <c r="AU207" s="20" t="s">
        <v>95</v>
      </c>
      <c r="AY207" s="20" t="s">
        <v>130</v>
      </c>
      <c r="BE207" s="149">
        <f t="shared" si="4"/>
        <v>0</v>
      </c>
      <c r="BF207" s="149">
        <f t="shared" si="5"/>
        <v>0</v>
      </c>
      <c r="BG207" s="149">
        <f t="shared" si="6"/>
        <v>0</v>
      </c>
      <c r="BH207" s="149">
        <f t="shared" si="7"/>
        <v>0</v>
      </c>
      <c r="BI207" s="149">
        <f t="shared" si="8"/>
        <v>0</v>
      </c>
      <c r="BJ207" s="20" t="s">
        <v>80</v>
      </c>
      <c r="BK207" s="149">
        <f t="shared" si="9"/>
        <v>0</v>
      </c>
      <c r="BL207" s="20" t="s">
        <v>135</v>
      </c>
      <c r="BM207" s="20" t="s">
        <v>243</v>
      </c>
    </row>
    <row r="208" spans="2:65" s="1" customFormat="1" ht="31.5" customHeight="1">
      <c r="B208" s="140"/>
      <c r="C208" s="141">
        <v>57</v>
      </c>
      <c r="D208" s="141" t="s">
        <v>131</v>
      </c>
      <c r="E208" s="142" t="s">
        <v>1356</v>
      </c>
      <c r="F208" s="260" t="s">
        <v>1357</v>
      </c>
      <c r="G208" s="260"/>
      <c r="H208" s="260"/>
      <c r="I208" s="260"/>
      <c r="J208" s="143" t="s">
        <v>424</v>
      </c>
      <c r="K208" s="144">
        <v>13</v>
      </c>
      <c r="L208" s="261">
        <v>0</v>
      </c>
      <c r="M208" s="261"/>
      <c r="N208" s="280">
        <f t="shared" si="0"/>
        <v>0</v>
      </c>
      <c r="O208" s="280"/>
      <c r="P208" s="280"/>
      <c r="Q208" s="280"/>
      <c r="R208" s="145"/>
      <c r="T208" s="146" t="s">
        <v>5</v>
      </c>
      <c r="U208" s="43" t="s">
        <v>39</v>
      </c>
      <c r="V208" s="147">
        <v>0</v>
      </c>
      <c r="W208" s="147">
        <f t="shared" si="1"/>
        <v>0</v>
      </c>
      <c r="X208" s="147">
        <v>0</v>
      </c>
      <c r="Y208" s="147">
        <f t="shared" si="2"/>
        <v>0</v>
      </c>
      <c r="Z208" s="147">
        <v>0</v>
      </c>
      <c r="AA208" s="148">
        <f t="shared" si="3"/>
        <v>0</v>
      </c>
      <c r="AR208" s="20" t="s">
        <v>135</v>
      </c>
      <c r="AT208" s="20" t="s">
        <v>131</v>
      </c>
      <c r="AU208" s="20" t="s">
        <v>95</v>
      </c>
      <c r="AY208" s="20" t="s">
        <v>130</v>
      </c>
      <c r="BE208" s="149">
        <f t="shared" si="4"/>
        <v>0</v>
      </c>
      <c r="BF208" s="149">
        <f t="shared" si="5"/>
        <v>0</v>
      </c>
      <c r="BG208" s="149">
        <f t="shared" si="6"/>
        <v>0</v>
      </c>
      <c r="BH208" s="149">
        <f t="shared" si="7"/>
        <v>0</v>
      </c>
      <c r="BI208" s="149">
        <f t="shared" si="8"/>
        <v>0</v>
      </c>
      <c r="BJ208" s="20" t="s">
        <v>80</v>
      </c>
      <c r="BK208" s="149">
        <f t="shared" si="9"/>
        <v>0</v>
      </c>
      <c r="BL208" s="20" t="s">
        <v>135</v>
      </c>
      <c r="BM208" s="20" t="s">
        <v>239</v>
      </c>
    </row>
    <row r="209" spans="2:65" s="1" customFormat="1" ht="44.25" customHeight="1">
      <c r="B209" s="140"/>
      <c r="C209" s="141">
        <v>58</v>
      </c>
      <c r="D209" s="141" t="s">
        <v>131</v>
      </c>
      <c r="E209" s="142" t="s">
        <v>1358</v>
      </c>
      <c r="F209" s="260" t="s">
        <v>1359</v>
      </c>
      <c r="G209" s="260"/>
      <c r="H209" s="260"/>
      <c r="I209" s="260"/>
      <c r="J209" s="143" t="s">
        <v>424</v>
      </c>
      <c r="K209" s="144">
        <v>20</v>
      </c>
      <c r="L209" s="261">
        <v>0</v>
      </c>
      <c r="M209" s="261"/>
      <c r="N209" s="280">
        <f t="shared" si="0"/>
        <v>0</v>
      </c>
      <c r="O209" s="280"/>
      <c r="P209" s="280"/>
      <c r="Q209" s="280"/>
      <c r="R209" s="145"/>
      <c r="T209" s="146" t="s">
        <v>5</v>
      </c>
      <c r="U209" s="43" t="s">
        <v>39</v>
      </c>
      <c r="V209" s="147">
        <v>0</v>
      </c>
      <c r="W209" s="147">
        <f t="shared" si="1"/>
        <v>0</v>
      </c>
      <c r="X209" s="147">
        <v>0</v>
      </c>
      <c r="Y209" s="147">
        <f t="shared" si="2"/>
        <v>0</v>
      </c>
      <c r="Z209" s="147">
        <v>0</v>
      </c>
      <c r="AA209" s="148">
        <f t="shared" si="3"/>
        <v>0</v>
      </c>
      <c r="AR209" s="20" t="s">
        <v>135</v>
      </c>
      <c r="AT209" s="20" t="s">
        <v>131</v>
      </c>
      <c r="AU209" s="20" t="s">
        <v>95</v>
      </c>
      <c r="AY209" s="20" t="s">
        <v>130</v>
      </c>
      <c r="BE209" s="149">
        <f t="shared" si="4"/>
        <v>0</v>
      </c>
      <c r="BF209" s="149">
        <f t="shared" si="5"/>
        <v>0</v>
      </c>
      <c r="BG209" s="149">
        <f t="shared" si="6"/>
        <v>0</v>
      </c>
      <c r="BH209" s="149">
        <f t="shared" si="7"/>
        <v>0</v>
      </c>
      <c r="BI209" s="149">
        <f t="shared" si="8"/>
        <v>0</v>
      </c>
      <c r="BJ209" s="20" t="s">
        <v>80</v>
      </c>
      <c r="BK209" s="149">
        <f t="shared" si="9"/>
        <v>0</v>
      </c>
      <c r="BL209" s="20" t="s">
        <v>135</v>
      </c>
      <c r="BM209" s="20" t="s">
        <v>340</v>
      </c>
    </row>
    <row r="210" spans="2:65" s="1" customFormat="1" ht="57" customHeight="1">
      <c r="B210" s="140"/>
      <c r="C210" s="141">
        <v>59</v>
      </c>
      <c r="D210" s="141" t="s">
        <v>131</v>
      </c>
      <c r="E210" s="142" t="s">
        <v>1360</v>
      </c>
      <c r="F210" s="260" t="s">
        <v>1361</v>
      </c>
      <c r="G210" s="260"/>
      <c r="H210" s="260"/>
      <c r="I210" s="260"/>
      <c r="J210" s="143" t="s">
        <v>424</v>
      </c>
      <c r="K210" s="144">
        <v>51</v>
      </c>
      <c r="L210" s="261">
        <v>0</v>
      </c>
      <c r="M210" s="261"/>
      <c r="N210" s="280">
        <f t="shared" si="0"/>
        <v>0</v>
      </c>
      <c r="O210" s="280"/>
      <c r="P210" s="280"/>
      <c r="Q210" s="280"/>
      <c r="R210" s="145"/>
      <c r="T210" s="146" t="s">
        <v>5</v>
      </c>
      <c r="U210" s="43" t="s">
        <v>39</v>
      </c>
      <c r="V210" s="147">
        <v>0</v>
      </c>
      <c r="W210" s="147">
        <f t="shared" si="1"/>
        <v>0</v>
      </c>
      <c r="X210" s="147">
        <v>0</v>
      </c>
      <c r="Y210" s="147">
        <f t="shared" si="2"/>
        <v>0</v>
      </c>
      <c r="Z210" s="147">
        <v>0</v>
      </c>
      <c r="AA210" s="148">
        <f t="shared" si="3"/>
        <v>0</v>
      </c>
      <c r="AR210" s="20" t="s">
        <v>135</v>
      </c>
      <c r="AT210" s="20" t="s">
        <v>131</v>
      </c>
      <c r="AU210" s="20" t="s">
        <v>95</v>
      </c>
      <c r="AY210" s="20" t="s">
        <v>130</v>
      </c>
      <c r="BE210" s="149">
        <f t="shared" si="4"/>
        <v>0</v>
      </c>
      <c r="BF210" s="149">
        <f t="shared" si="5"/>
        <v>0</v>
      </c>
      <c r="BG210" s="149">
        <f t="shared" si="6"/>
        <v>0</v>
      </c>
      <c r="BH210" s="149">
        <f t="shared" si="7"/>
        <v>0</v>
      </c>
      <c r="BI210" s="149">
        <f t="shared" si="8"/>
        <v>0</v>
      </c>
      <c r="BJ210" s="20" t="s">
        <v>80</v>
      </c>
      <c r="BK210" s="149">
        <f t="shared" si="9"/>
        <v>0</v>
      </c>
      <c r="BL210" s="20" t="s">
        <v>135</v>
      </c>
      <c r="BM210" s="20" t="s">
        <v>344</v>
      </c>
    </row>
    <row r="211" spans="2:65" s="1" customFormat="1" ht="69.75" customHeight="1">
      <c r="B211" s="140"/>
      <c r="C211" s="141">
        <v>60</v>
      </c>
      <c r="D211" s="141" t="s">
        <v>131</v>
      </c>
      <c r="E211" s="142" t="s">
        <v>1362</v>
      </c>
      <c r="F211" s="260" t="s">
        <v>1363</v>
      </c>
      <c r="G211" s="260"/>
      <c r="H211" s="260"/>
      <c r="I211" s="260"/>
      <c r="J211" s="143" t="s">
        <v>144</v>
      </c>
      <c r="K211" s="144">
        <v>360</v>
      </c>
      <c r="L211" s="261">
        <v>0</v>
      </c>
      <c r="M211" s="261"/>
      <c r="N211" s="280">
        <f t="shared" si="0"/>
        <v>0</v>
      </c>
      <c r="O211" s="280"/>
      <c r="P211" s="280"/>
      <c r="Q211" s="280"/>
      <c r="R211" s="145"/>
      <c r="T211" s="146" t="s">
        <v>5</v>
      </c>
      <c r="U211" s="43" t="s">
        <v>39</v>
      </c>
      <c r="V211" s="147">
        <v>0</v>
      </c>
      <c r="W211" s="147">
        <f t="shared" si="1"/>
        <v>0</v>
      </c>
      <c r="X211" s="147">
        <v>0</v>
      </c>
      <c r="Y211" s="147">
        <f t="shared" si="2"/>
        <v>0</v>
      </c>
      <c r="Z211" s="147">
        <v>0</v>
      </c>
      <c r="AA211" s="148">
        <f t="shared" si="3"/>
        <v>0</v>
      </c>
      <c r="AR211" s="20" t="s">
        <v>135</v>
      </c>
      <c r="AT211" s="20" t="s">
        <v>131</v>
      </c>
      <c r="AU211" s="20" t="s">
        <v>95</v>
      </c>
      <c r="AY211" s="20" t="s">
        <v>130</v>
      </c>
      <c r="BE211" s="149">
        <f t="shared" si="4"/>
        <v>0</v>
      </c>
      <c r="BF211" s="149">
        <f t="shared" si="5"/>
        <v>0</v>
      </c>
      <c r="BG211" s="149">
        <f t="shared" si="6"/>
        <v>0</v>
      </c>
      <c r="BH211" s="149">
        <f t="shared" si="7"/>
        <v>0</v>
      </c>
      <c r="BI211" s="149">
        <f t="shared" si="8"/>
        <v>0</v>
      </c>
      <c r="BJ211" s="20" t="s">
        <v>80</v>
      </c>
      <c r="BK211" s="149">
        <f t="shared" si="9"/>
        <v>0</v>
      </c>
      <c r="BL211" s="20" t="s">
        <v>135</v>
      </c>
      <c r="BM211" s="20" t="s">
        <v>347</v>
      </c>
    </row>
    <row r="212" spans="2:65" s="1" customFormat="1" ht="22.5" customHeight="1">
      <c r="B212" s="34"/>
      <c r="C212" s="35"/>
      <c r="D212" s="35"/>
      <c r="E212" s="35"/>
      <c r="F212" s="283" t="s">
        <v>1364</v>
      </c>
      <c r="G212" s="284"/>
      <c r="H212" s="284"/>
      <c r="I212" s="284"/>
      <c r="J212" s="35"/>
      <c r="K212" s="35"/>
      <c r="L212" s="35"/>
      <c r="M212" s="35"/>
      <c r="N212" s="35"/>
      <c r="O212" s="35"/>
      <c r="P212" s="35"/>
      <c r="Q212" s="35"/>
      <c r="R212" s="36"/>
      <c r="T212" s="173"/>
      <c r="U212" s="35"/>
      <c r="V212" s="35"/>
      <c r="W212" s="35"/>
      <c r="X212" s="35"/>
      <c r="Y212" s="35"/>
      <c r="Z212" s="35"/>
      <c r="AA212" s="73"/>
      <c r="AT212" s="20" t="s">
        <v>481</v>
      </c>
      <c r="AU212" s="20" t="s">
        <v>95</v>
      </c>
    </row>
    <row r="213" spans="2:65" s="1" customFormat="1" ht="69.75" customHeight="1">
      <c r="B213" s="140"/>
      <c r="C213" s="141">
        <v>61</v>
      </c>
      <c r="D213" s="141" t="s">
        <v>131</v>
      </c>
      <c r="E213" s="142" t="s">
        <v>1365</v>
      </c>
      <c r="F213" s="260" t="s">
        <v>1685</v>
      </c>
      <c r="G213" s="260"/>
      <c r="H213" s="260"/>
      <c r="I213" s="260"/>
      <c r="J213" s="143" t="s">
        <v>144</v>
      </c>
      <c r="K213" s="144">
        <v>435</v>
      </c>
      <c r="L213" s="261">
        <v>0</v>
      </c>
      <c r="M213" s="261"/>
      <c r="N213" s="280">
        <f>ROUND(L213*K213,2)</f>
        <v>0</v>
      </c>
      <c r="O213" s="280"/>
      <c r="P213" s="280"/>
      <c r="Q213" s="280"/>
      <c r="R213" s="145"/>
      <c r="T213" s="146" t="s">
        <v>5</v>
      </c>
      <c r="U213" s="43" t="s">
        <v>39</v>
      </c>
      <c r="V213" s="147">
        <v>0</v>
      </c>
      <c r="W213" s="147">
        <f>V213*K213</f>
        <v>0</v>
      </c>
      <c r="X213" s="147">
        <v>0</v>
      </c>
      <c r="Y213" s="147">
        <f>X213*K213</f>
        <v>0</v>
      </c>
      <c r="Z213" s="147">
        <v>0</v>
      </c>
      <c r="AA213" s="148">
        <f>Z213*K213</f>
        <v>0</v>
      </c>
      <c r="AR213" s="20" t="s">
        <v>135</v>
      </c>
      <c r="AT213" s="20" t="s">
        <v>131</v>
      </c>
      <c r="AU213" s="20" t="s">
        <v>95</v>
      </c>
      <c r="AY213" s="20" t="s">
        <v>130</v>
      </c>
      <c r="BE213" s="149">
        <f>IF(U213="základní",N213,0)</f>
        <v>0</v>
      </c>
      <c r="BF213" s="149">
        <f>IF(U213="snížená",N213,0)</f>
        <v>0</v>
      </c>
      <c r="BG213" s="149">
        <f>IF(U213="zákl. přenesená",N213,0)</f>
        <v>0</v>
      </c>
      <c r="BH213" s="149">
        <f>IF(U213="sníž. přenesená",N213,0)</f>
        <v>0</v>
      </c>
      <c r="BI213" s="149">
        <f>IF(U213="nulová",N213,0)</f>
        <v>0</v>
      </c>
      <c r="BJ213" s="20" t="s">
        <v>80</v>
      </c>
      <c r="BK213" s="149">
        <f>ROUND(L213*K213,2)</f>
        <v>0</v>
      </c>
      <c r="BL213" s="20" t="s">
        <v>135</v>
      </c>
      <c r="BM213" s="20" t="s">
        <v>351</v>
      </c>
    </row>
    <row r="214" spans="2:65" s="1" customFormat="1" ht="22.5" customHeight="1">
      <c r="B214" s="34"/>
      <c r="C214" s="35"/>
      <c r="D214" s="35"/>
      <c r="E214" s="35"/>
      <c r="F214" s="283" t="s">
        <v>1364</v>
      </c>
      <c r="G214" s="284"/>
      <c r="H214" s="284"/>
      <c r="I214" s="284"/>
      <c r="J214" s="35"/>
      <c r="K214" s="35"/>
      <c r="L214" s="35"/>
      <c r="M214" s="35"/>
      <c r="N214" s="35"/>
      <c r="O214" s="35"/>
      <c r="P214" s="35"/>
      <c r="Q214" s="35"/>
      <c r="R214" s="36"/>
      <c r="T214" s="173"/>
      <c r="U214" s="35"/>
      <c r="V214" s="35"/>
      <c r="W214" s="35"/>
      <c r="X214" s="35"/>
      <c r="Y214" s="35"/>
      <c r="Z214" s="35"/>
      <c r="AA214" s="73"/>
      <c r="AT214" s="20" t="s">
        <v>481</v>
      </c>
      <c r="AU214" s="20" t="s">
        <v>95</v>
      </c>
    </row>
    <row r="215" spans="2:65" s="1" customFormat="1" ht="31.5" customHeight="1">
      <c r="B215" s="140"/>
      <c r="C215" s="141">
        <v>62</v>
      </c>
      <c r="D215" s="141" t="s">
        <v>131</v>
      </c>
      <c r="E215" s="142" t="s">
        <v>1366</v>
      </c>
      <c r="F215" s="260" t="s">
        <v>1367</v>
      </c>
      <c r="G215" s="260"/>
      <c r="H215" s="260"/>
      <c r="I215" s="260"/>
      <c r="J215" s="143" t="s">
        <v>424</v>
      </c>
      <c r="K215" s="144">
        <v>20</v>
      </c>
      <c r="L215" s="261">
        <v>0</v>
      </c>
      <c r="M215" s="261"/>
      <c r="N215" s="280">
        <f t="shared" ref="N215:N228" si="10">ROUND(L215*K215,2)</f>
        <v>0</v>
      </c>
      <c r="O215" s="280"/>
      <c r="P215" s="280"/>
      <c r="Q215" s="280"/>
      <c r="R215" s="145"/>
      <c r="T215" s="146" t="s">
        <v>5</v>
      </c>
      <c r="U215" s="43" t="s">
        <v>39</v>
      </c>
      <c r="V215" s="147">
        <v>0</v>
      </c>
      <c r="W215" s="147">
        <f t="shared" ref="W215:W228" si="11">V215*K215</f>
        <v>0</v>
      </c>
      <c r="X215" s="147">
        <v>0</v>
      </c>
      <c r="Y215" s="147">
        <f t="shared" ref="Y215:Y228" si="12">X215*K215</f>
        <v>0</v>
      </c>
      <c r="Z215" s="147">
        <v>0</v>
      </c>
      <c r="AA215" s="148">
        <f t="shared" ref="AA215:AA228" si="13">Z215*K215</f>
        <v>0</v>
      </c>
      <c r="AR215" s="20" t="s">
        <v>135</v>
      </c>
      <c r="AT215" s="20" t="s">
        <v>131</v>
      </c>
      <c r="AU215" s="20" t="s">
        <v>95</v>
      </c>
      <c r="AY215" s="20" t="s">
        <v>130</v>
      </c>
      <c r="BE215" s="149">
        <f t="shared" ref="BE215:BE228" si="14">IF(U215="základní",N215,0)</f>
        <v>0</v>
      </c>
      <c r="BF215" s="149">
        <f t="shared" ref="BF215:BF228" si="15">IF(U215="snížená",N215,0)</f>
        <v>0</v>
      </c>
      <c r="BG215" s="149">
        <f t="shared" ref="BG215:BG228" si="16">IF(U215="zákl. přenesená",N215,0)</f>
        <v>0</v>
      </c>
      <c r="BH215" s="149">
        <f t="shared" ref="BH215:BH228" si="17">IF(U215="sníž. přenesená",N215,0)</f>
        <v>0</v>
      </c>
      <c r="BI215" s="149">
        <f t="shared" ref="BI215:BI228" si="18">IF(U215="nulová",N215,0)</f>
        <v>0</v>
      </c>
      <c r="BJ215" s="20" t="s">
        <v>80</v>
      </c>
      <c r="BK215" s="149">
        <f t="shared" ref="BK215:BK228" si="19">ROUND(L215*K215,2)</f>
        <v>0</v>
      </c>
      <c r="BL215" s="20" t="s">
        <v>135</v>
      </c>
      <c r="BM215" s="20" t="s">
        <v>354</v>
      </c>
    </row>
    <row r="216" spans="2:65" s="1" customFormat="1" ht="22.5" customHeight="1">
      <c r="B216" s="140"/>
      <c r="C216" s="141">
        <v>63</v>
      </c>
      <c r="D216" s="141" t="s">
        <v>131</v>
      </c>
      <c r="E216" s="142" t="s">
        <v>1368</v>
      </c>
      <c r="F216" s="260" t="s">
        <v>1369</v>
      </c>
      <c r="G216" s="260"/>
      <c r="H216" s="260"/>
      <c r="I216" s="260"/>
      <c r="J216" s="143" t="s">
        <v>424</v>
      </c>
      <c r="K216" s="144">
        <v>10</v>
      </c>
      <c r="L216" s="261">
        <v>0</v>
      </c>
      <c r="M216" s="261"/>
      <c r="N216" s="280">
        <f t="shared" si="10"/>
        <v>0</v>
      </c>
      <c r="O216" s="280"/>
      <c r="P216" s="280"/>
      <c r="Q216" s="280"/>
      <c r="R216" s="145"/>
      <c r="T216" s="146" t="s">
        <v>5</v>
      </c>
      <c r="U216" s="43" t="s">
        <v>39</v>
      </c>
      <c r="V216" s="147">
        <v>0</v>
      </c>
      <c r="W216" s="147">
        <f t="shared" si="11"/>
        <v>0</v>
      </c>
      <c r="X216" s="147">
        <v>0</v>
      </c>
      <c r="Y216" s="147">
        <f t="shared" si="12"/>
        <v>0</v>
      </c>
      <c r="Z216" s="147">
        <v>0</v>
      </c>
      <c r="AA216" s="148">
        <f t="shared" si="13"/>
        <v>0</v>
      </c>
      <c r="AR216" s="20" t="s">
        <v>135</v>
      </c>
      <c r="AT216" s="20" t="s">
        <v>131</v>
      </c>
      <c r="AU216" s="20" t="s">
        <v>95</v>
      </c>
      <c r="AY216" s="20" t="s">
        <v>130</v>
      </c>
      <c r="BE216" s="149">
        <f t="shared" si="14"/>
        <v>0</v>
      </c>
      <c r="BF216" s="149">
        <f t="shared" si="15"/>
        <v>0</v>
      </c>
      <c r="BG216" s="149">
        <f t="shared" si="16"/>
        <v>0</v>
      </c>
      <c r="BH216" s="149">
        <f t="shared" si="17"/>
        <v>0</v>
      </c>
      <c r="BI216" s="149">
        <f t="shared" si="18"/>
        <v>0</v>
      </c>
      <c r="BJ216" s="20" t="s">
        <v>80</v>
      </c>
      <c r="BK216" s="149">
        <f t="shared" si="19"/>
        <v>0</v>
      </c>
      <c r="BL216" s="20" t="s">
        <v>135</v>
      </c>
      <c r="BM216" s="20" t="s">
        <v>358</v>
      </c>
    </row>
    <row r="217" spans="2:65" s="1" customFormat="1" ht="31.5" customHeight="1">
      <c r="B217" s="140"/>
      <c r="C217" s="141">
        <v>64</v>
      </c>
      <c r="D217" s="141" t="s">
        <v>131</v>
      </c>
      <c r="E217" s="142" t="s">
        <v>1370</v>
      </c>
      <c r="F217" s="260" t="s">
        <v>1371</v>
      </c>
      <c r="G217" s="260"/>
      <c r="H217" s="260"/>
      <c r="I217" s="260"/>
      <c r="J217" s="143" t="s">
        <v>424</v>
      </c>
      <c r="K217" s="144">
        <v>60</v>
      </c>
      <c r="L217" s="261">
        <v>0</v>
      </c>
      <c r="M217" s="261"/>
      <c r="N217" s="280">
        <f t="shared" si="10"/>
        <v>0</v>
      </c>
      <c r="O217" s="280"/>
      <c r="P217" s="280"/>
      <c r="Q217" s="280"/>
      <c r="R217" s="145"/>
      <c r="T217" s="146" t="s">
        <v>5</v>
      </c>
      <c r="U217" s="43" t="s">
        <v>39</v>
      </c>
      <c r="V217" s="147">
        <v>0</v>
      </c>
      <c r="W217" s="147">
        <f t="shared" si="11"/>
        <v>0</v>
      </c>
      <c r="X217" s="147">
        <v>0</v>
      </c>
      <c r="Y217" s="147">
        <f t="shared" si="12"/>
        <v>0</v>
      </c>
      <c r="Z217" s="147">
        <v>0</v>
      </c>
      <c r="AA217" s="148">
        <f t="shared" si="13"/>
        <v>0</v>
      </c>
      <c r="AR217" s="20" t="s">
        <v>135</v>
      </c>
      <c r="AT217" s="20" t="s">
        <v>131</v>
      </c>
      <c r="AU217" s="20" t="s">
        <v>95</v>
      </c>
      <c r="AY217" s="20" t="s">
        <v>130</v>
      </c>
      <c r="BE217" s="149">
        <f t="shared" si="14"/>
        <v>0</v>
      </c>
      <c r="BF217" s="149">
        <f t="shared" si="15"/>
        <v>0</v>
      </c>
      <c r="BG217" s="149">
        <f t="shared" si="16"/>
        <v>0</v>
      </c>
      <c r="BH217" s="149">
        <f t="shared" si="17"/>
        <v>0</v>
      </c>
      <c r="BI217" s="149">
        <f t="shared" si="18"/>
        <v>0</v>
      </c>
      <c r="BJ217" s="20" t="s">
        <v>80</v>
      </c>
      <c r="BK217" s="149">
        <f t="shared" si="19"/>
        <v>0</v>
      </c>
      <c r="BL217" s="20" t="s">
        <v>135</v>
      </c>
      <c r="BM217" s="20" t="s">
        <v>361</v>
      </c>
    </row>
    <row r="218" spans="2:65" s="1" customFormat="1" ht="22.5" customHeight="1">
      <c r="B218" s="140"/>
      <c r="C218" s="141">
        <v>65</v>
      </c>
      <c r="D218" s="141" t="s">
        <v>131</v>
      </c>
      <c r="E218" s="142" t="s">
        <v>1372</v>
      </c>
      <c r="F218" s="260" t="s">
        <v>1373</v>
      </c>
      <c r="G218" s="260"/>
      <c r="H218" s="260"/>
      <c r="I218" s="260"/>
      <c r="J218" s="143" t="s">
        <v>144</v>
      </c>
      <c r="K218" s="144">
        <v>50</v>
      </c>
      <c r="L218" s="261">
        <v>0</v>
      </c>
      <c r="M218" s="261"/>
      <c r="N218" s="280">
        <f t="shared" si="10"/>
        <v>0</v>
      </c>
      <c r="O218" s="280"/>
      <c r="P218" s="280"/>
      <c r="Q218" s="280"/>
      <c r="R218" s="145"/>
      <c r="T218" s="146" t="s">
        <v>5</v>
      </c>
      <c r="U218" s="43" t="s">
        <v>39</v>
      </c>
      <c r="V218" s="147">
        <v>0</v>
      </c>
      <c r="W218" s="147">
        <f t="shared" si="11"/>
        <v>0</v>
      </c>
      <c r="X218" s="147">
        <v>0</v>
      </c>
      <c r="Y218" s="147">
        <f t="shared" si="12"/>
        <v>0</v>
      </c>
      <c r="Z218" s="147">
        <v>0</v>
      </c>
      <c r="AA218" s="148">
        <f t="shared" si="13"/>
        <v>0</v>
      </c>
      <c r="AR218" s="20" t="s">
        <v>135</v>
      </c>
      <c r="AT218" s="20" t="s">
        <v>131</v>
      </c>
      <c r="AU218" s="20" t="s">
        <v>95</v>
      </c>
      <c r="AY218" s="20" t="s">
        <v>130</v>
      </c>
      <c r="BE218" s="149">
        <f t="shared" si="14"/>
        <v>0</v>
      </c>
      <c r="BF218" s="149">
        <f t="shared" si="15"/>
        <v>0</v>
      </c>
      <c r="BG218" s="149">
        <f t="shared" si="16"/>
        <v>0</v>
      </c>
      <c r="BH218" s="149">
        <f t="shared" si="17"/>
        <v>0</v>
      </c>
      <c r="BI218" s="149">
        <f t="shared" si="18"/>
        <v>0</v>
      </c>
      <c r="BJ218" s="20" t="s">
        <v>80</v>
      </c>
      <c r="BK218" s="149">
        <f t="shared" si="19"/>
        <v>0</v>
      </c>
      <c r="BL218" s="20" t="s">
        <v>135</v>
      </c>
      <c r="BM218" s="20" t="s">
        <v>364</v>
      </c>
    </row>
    <row r="219" spans="2:65" s="1" customFormat="1" ht="22.5" customHeight="1">
      <c r="B219" s="140"/>
      <c r="C219" s="141">
        <v>66</v>
      </c>
      <c r="D219" s="141" t="s">
        <v>131</v>
      </c>
      <c r="E219" s="142" t="s">
        <v>1374</v>
      </c>
      <c r="F219" s="260" t="s">
        <v>1375</v>
      </c>
      <c r="G219" s="260"/>
      <c r="H219" s="260"/>
      <c r="I219" s="260"/>
      <c r="J219" s="143" t="s">
        <v>424</v>
      </c>
      <c r="K219" s="144">
        <v>30</v>
      </c>
      <c r="L219" s="261">
        <v>0</v>
      </c>
      <c r="M219" s="261"/>
      <c r="N219" s="280">
        <f t="shared" si="10"/>
        <v>0</v>
      </c>
      <c r="O219" s="280"/>
      <c r="P219" s="280"/>
      <c r="Q219" s="280"/>
      <c r="R219" s="145"/>
      <c r="T219" s="146" t="s">
        <v>5</v>
      </c>
      <c r="U219" s="43" t="s">
        <v>39</v>
      </c>
      <c r="V219" s="147">
        <v>0</v>
      </c>
      <c r="W219" s="147">
        <f t="shared" si="11"/>
        <v>0</v>
      </c>
      <c r="X219" s="147">
        <v>0</v>
      </c>
      <c r="Y219" s="147">
        <f t="shared" si="12"/>
        <v>0</v>
      </c>
      <c r="Z219" s="147">
        <v>0</v>
      </c>
      <c r="AA219" s="148">
        <f t="shared" si="13"/>
        <v>0</v>
      </c>
      <c r="AR219" s="20" t="s">
        <v>135</v>
      </c>
      <c r="AT219" s="20" t="s">
        <v>131</v>
      </c>
      <c r="AU219" s="20" t="s">
        <v>95</v>
      </c>
      <c r="AY219" s="20" t="s">
        <v>130</v>
      </c>
      <c r="BE219" s="149">
        <f t="shared" si="14"/>
        <v>0</v>
      </c>
      <c r="BF219" s="149">
        <f t="shared" si="15"/>
        <v>0</v>
      </c>
      <c r="BG219" s="149">
        <f t="shared" si="16"/>
        <v>0</v>
      </c>
      <c r="BH219" s="149">
        <f t="shared" si="17"/>
        <v>0</v>
      </c>
      <c r="BI219" s="149">
        <f t="shared" si="18"/>
        <v>0</v>
      </c>
      <c r="BJ219" s="20" t="s">
        <v>80</v>
      </c>
      <c r="BK219" s="149">
        <f t="shared" si="19"/>
        <v>0</v>
      </c>
      <c r="BL219" s="20" t="s">
        <v>135</v>
      </c>
      <c r="BM219" s="20" t="s">
        <v>368</v>
      </c>
    </row>
    <row r="220" spans="2:65" s="1" customFormat="1" ht="31.5" customHeight="1">
      <c r="B220" s="140"/>
      <c r="C220" s="141">
        <v>67</v>
      </c>
      <c r="D220" s="141" t="s">
        <v>131</v>
      </c>
      <c r="E220" s="142" t="s">
        <v>1376</v>
      </c>
      <c r="F220" s="260" t="s">
        <v>1377</v>
      </c>
      <c r="G220" s="260"/>
      <c r="H220" s="260"/>
      <c r="I220" s="260"/>
      <c r="J220" s="143" t="s">
        <v>144</v>
      </c>
      <c r="K220" s="144">
        <v>480</v>
      </c>
      <c r="L220" s="261">
        <v>0</v>
      </c>
      <c r="M220" s="261"/>
      <c r="N220" s="280">
        <f t="shared" si="10"/>
        <v>0</v>
      </c>
      <c r="O220" s="280"/>
      <c r="P220" s="280"/>
      <c r="Q220" s="280"/>
      <c r="R220" s="145"/>
      <c r="T220" s="146" t="s">
        <v>5</v>
      </c>
      <c r="U220" s="43" t="s">
        <v>39</v>
      </c>
      <c r="V220" s="147">
        <v>0</v>
      </c>
      <c r="W220" s="147">
        <f t="shared" si="11"/>
        <v>0</v>
      </c>
      <c r="X220" s="147">
        <v>0</v>
      </c>
      <c r="Y220" s="147">
        <f t="shared" si="12"/>
        <v>0</v>
      </c>
      <c r="Z220" s="147">
        <v>0</v>
      </c>
      <c r="AA220" s="148">
        <f t="shared" si="13"/>
        <v>0</v>
      </c>
      <c r="AR220" s="20" t="s">
        <v>135</v>
      </c>
      <c r="AT220" s="20" t="s">
        <v>131</v>
      </c>
      <c r="AU220" s="20" t="s">
        <v>95</v>
      </c>
      <c r="AY220" s="20" t="s">
        <v>130</v>
      </c>
      <c r="BE220" s="149">
        <f t="shared" si="14"/>
        <v>0</v>
      </c>
      <c r="BF220" s="149">
        <f t="shared" si="15"/>
        <v>0</v>
      </c>
      <c r="BG220" s="149">
        <f t="shared" si="16"/>
        <v>0</v>
      </c>
      <c r="BH220" s="149">
        <f t="shared" si="17"/>
        <v>0</v>
      </c>
      <c r="BI220" s="149">
        <f t="shared" si="18"/>
        <v>0</v>
      </c>
      <c r="BJ220" s="20" t="s">
        <v>80</v>
      </c>
      <c r="BK220" s="149">
        <f t="shared" si="19"/>
        <v>0</v>
      </c>
      <c r="BL220" s="20" t="s">
        <v>135</v>
      </c>
      <c r="BM220" s="20" t="s">
        <v>371</v>
      </c>
    </row>
    <row r="221" spans="2:65" s="1" customFormat="1" ht="31.5" customHeight="1">
      <c r="B221" s="140"/>
      <c r="C221" s="141">
        <v>68</v>
      </c>
      <c r="D221" s="141" t="s">
        <v>131</v>
      </c>
      <c r="E221" s="142" t="s">
        <v>1378</v>
      </c>
      <c r="F221" s="260" t="s">
        <v>1379</v>
      </c>
      <c r="G221" s="260"/>
      <c r="H221" s="260"/>
      <c r="I221" s="260"/>
      <c r="J221" s="143" t="s">
        <v>144</v>
      </c>
      <c r="K221" s="144">
        <v>350</v>
      </c>
      <c r="L221" s="261">
        <v>0</v>
      </c>
      <c r="M221" s="261"/>
      <c r="N221" s="280">
        <f t="shared" si="10"/>
        <v>0</v>
      </c>
      <c r="O221" s="280"/>
      <c r="P221" s="280"/>
      <c r="Q221" s="280"/>
      <c r="R221" s="145"/>
      <c r="T221" s="146" t="s">
        <v>5</v>
      </c>
      <c r="U221" s="43" t="s">
        <v>39</v>
      </c>
      <c r="V221" s="147">
        <v>0</v>
      </c>
      <c r="W221" s="147">
        <f t="shared" si="11"/>
        <v>0</v>
      </c>
      <c r="X221" s="147">
        <v>0</v>
      </c>
      <c r="Y221" s="147">
        <f t="shared" si="12"/>
        <v>0</v>
      </c>
      <c r="Z221" s="147">
        <v>0</v>
      </c>
      <c r="AA221" s="148">
        <f t="shared" si="13"/>
        <v>0</v>
      </c>
      <c r="AR221" s="20" t="s">
        <v>135</v>
      </c>
      <c r="AT221" s="20" t="s">
        <v>131</v>
      </c>
      <c r="AU221" s="20" t="s">
        <v>95</v>
      </c>
      <c r="AY221" s="20" t="s">
        <v>130</v>
      </c>
      <c r="BE221" s="149">
        <f t="shared" si="14"/>
        <v>0</v>
      </c>
      <c r="BF221" s="149">
        <f t="shared" si="15"/>
        <v>0</v>
      </c>
      <c r="BG221" s="149">
        <f t="shared" si="16"/>
        <v>0</v>
      </c>
      <c r="BH221" s="149">
        <f t="shared" si="17"/>
        <v>0</v>
      </c>
      <c r="BI221" s="149">
        <f t="shared" si="18"/>
        <v>0</v>
      </c>
      <c r="BJ221" s="20" t="s">
        <v>80</v>
      </c>
      <c r="BK221" s="149">
        <f t="shared" si="19"/>
        <v>0</v>
      </c>
      <c r="BL221" s="20" t="s">
        <v>135</v>
      </c>
      <c r="BM221" s="20" t="s">
        <v>375</v>
      </c>
    </row>
    <row r="222" spans="2:65" s="1" customFormat="1" ht="31.5" customHeight="1">
      <c r="B222" s="140"/>
      <c r="C222" s="141">
        <v>69</v>
      </c>
      <c r="D222" s="141" t="s">
        <v>131</v>
      </c>
      <c r="E222" s="142" t="s">
        <v>1380</v>
      </c>
      <c r="F222" s="260" t="s">
        <v>1381</v>
      </c>
      <c r="G222" s="260"/>
      <c r="H222" s="260"/>
      <c r="I222" s="260"/>
      <c r="J222" s="143" t="s">
        <v>424</v>
      </c>
      <c r="K222" s="144">
        <v>3</v>
      </c>
      <c r="L222" s="261">
        <v>0</v>
      </c>
      <c r="M222" s="261"/>
      <c r="N222" s="280">
        <f t="shared" si="10"/>
        <v>0</v>
      </c>
      <c r="O222" s="280"/>
      <c r="P222" s="280"/>
      <c r="Q222" s="280"/>
      <c r="R222" s="145"/>
      <c r="T222" s="146" t="s">
        <v>5</v>
      </c>
      <c r="U222" s="43" t="s">
        <v>39</v>
      </c>
      <c r="V222" s="147">
        <v>0</v>
      </c>
      <c r="W222" s="147">
        <f t="shared" si="11"/>
        <v>0</v>
      </c>
      <c r="X222" s="147">
        <v>0</v>
      </c>
      <c r="Y222" s="147">
        <f t="shared" si="12"/>
        <v>0</v>
      </c>
      <c r="Z222" s="147">
        <v>0</v>
      </c>
      <c r="AA222" s="148">
        <f t="shared" si="13"/>
        <v>0</v>
      </c>
      <c r="AR222" s="20" t="s">
        <v>135</v>
      </c>
      <c r="AT222" s="20" t="s">
        <v>131</v>
      </c>
      <c r="AU222" s="20" t="s">
        <v>95</v>
      </c>
      <c r="AY222" s="20" t="s">
        <v>130</v>
      </c>
      <c r="BE222" s="149">
        <f t="shared" si="14"/>
        <v>0</v>
      </c>
      <c r="BF222" s="149">
        <f t="shared" si="15"/>
        <v>0</v>
      </c>
      <c r="BG222" s="149">
        <f t="shared" si="16"/>
        <v>0</v>
      </c>
      <c r="BH222" s="149">
        <f t="shared" si="17"/>
        <v>0</v>
      </c>
      <c r="BI222" s="149">
        <f t="shared" si="18"/>
        <v>0</v>
      </c>
      <c r="BJ222" s="20" t="s">
        <v>80</v>
      </c>
      <c r="BK222" s="149">
        <f t="shared" si="19"/>
        <v>0</v>
      </c>
      <c r="BL222" s="20" t="s">
        <v>135</v>
      </c>
      <c r="BM222" s="20" t="s">
        <v>378</v>
      </c>
    </row>
    <row r="223" spans="2:65" s="1" customFormat="1" ht="31.5" customHeight="1">
      <c r="B223" s="140"/>
      <c r="C223" s="141">
        <v>70</v>
      </c>
      <c r="D223" s="141" t="s">
        <v>131</v>
      </c>
      <c r="E223" s="142" t="s">
        <v>1382</v>
      </c>
      <c r="F223" s="260" t="s">
        <v>1383</v>
      </c>
      <c r="G223" s="260"/>
      <c r="H223" s="260"/>
      <c r="I223" s="260"/>
      <c r="J223" s="143" t="s">
        <v>424</v>
      </c>
      <c r="K223" s="144">
        <v>25</v>
      </c>
      <c r="L223" s="261">
        <v>0</v>
      </c>
      <c r="M223" s="261"/>
      <c r="N223" s="280">
        <f t="shared" si="10"/>
        <v>0</v>
      </c>
      <c r="O223" s="280"/>
      <c r="P223" s="280"/>
      <c r="Q223" s="280"/>
      <c r="R223" s="145"/>
      <c r="T223" s="146" t="s">
        <v>5</v>
      </c>
      <c r="U223" s="43" t="s">
        <v>39</v>
      </c>
      <c r="V223" s="147">
        <v>0</v>
      </c>
      <c r="W223" s="147">
        <f t="shared" si="11"/>
        <v>0</v>
      </c>
      <c r="X223" s="147">
        <v>0</v>
      </c>
      <c r="Y223" s="147">
        <f t="shared" si="12"/>
        <v>0</v>
      </c>
      <c r="Z223" s="147">
        <v>0</v>
      </c>
      <c r="AA223" s="148">
        <f t="shared" si="13"/>
        <v>0</v>
      </c>
      <c r="AR223" s="20" t="s">
        <v>135</v>
      </c>
      <c r="AT223" s="20" t="s">
        <v>131</v>
      </c>
      <c r="AU223" s="20" t="s">
        <v>95</v>
      </c>
      <c r="AY223" s="20" t="s">
        <v>130</v>
      </c>
      <c r="BE223" s="149">
        <f t="shared" si="14"/>
        <v>0</v>
      </c>
      <c r="BF223" s="149">
        <f t="shared" si="15"/>
        <v>0</v>
      </c>
      <c r="BG223" s="149">
        <f t="shared" si="16"/>
        <v>0</v>
      </c>
      <c r="BH223" s="149">
        <f t="shared" si="17"/>
        <v>0</v>
      </c>
      <c r="BI223" s="149">
        <f t="shared" si="18"/>
        <v>0</v>
      </c>
      <c r="BJ223" s="20" t="s">
        <v>80</v>
      </c>
      <c r="BK223" s="149">
        <f t="shared" si="19"/>
        <v>0</v>
      </c>
      <c r="BL223" s="20" t="s">
        <v>135</v>
      </c>
      <c r="BM223" s="20" t="s">
        <v>382</v>
      </c>
    </row>
    <row r="224" spans="2:65" s="1" customFormat="1" ht="31.5" customHeight="1">
      <c r="B224" s="140"/>
      <c r="C224" s="141">
        <v>71</v>
      </c>
      <c r="D224" s="141" t="s">
        <v>131</v>
      </c>
      <c r="E224" s="142" t="s">
        <v>1384</v>
      </c>
      <c r="F224" s="260" t="s">
        <v>1385</v>
      </c>
      <c r="G224" s="260"/>
      <c r="H224" s="260"/>
      <c r="I224" s="260"/>
      <c r="J224" s="143" t="s">
        <v>424</v>
      </c>
      <c r="K224" s="144">
        <v>15</v>
      </c>
      <c r="L224" s="261">
        <v>0</v>
      </c>
      <c r="M224" s="261"/>
      <c r="N224" s="280">
        <f t="shared" si="10"/>
        <v>0</v>
      </c>
      <c r="O224" s="280"/>
      <c r="P224" s="280"/>
      <c r="Q224" s="280"/>
      <c r="R224" s="145"/>
      <c r="T224" s="146" t="s">
        <v>5</v>
      </c>
      <c r="U224" s="43" t="s">
        <v>39</v>
      </c>
      <c r="V224" s="147">
        <v>0</v>
      </c>
      <c r="W224" s="147">
        <f t="shared" si="11"/>
        <v>0</v>
      </c>
      <c r="X224" s="147">
        <v>0</v>
      </c>
      <c r="Y224" s="147">
        <f t="shared" si="12"/>
        <v>0</v>
      </c>
      <c r="Z224" s="147">
        <v>0</v>
      </c>
      <c r="AA224" s="148">
        <f t="shared" si="13"/>
        <v>0</v>
      </c>
      <c r="AR224" s="20" t="s">
        <v>135</v>
      </c>
      <c r="AT224" s="20" t="s">
        <v>131</v>
      </c>
      <c r="AU224" s="20" t="s">
        <v>95</v>
      </c>
      <c r="AY224" s="20" t="s">
        <v>130</v>
      </c>
      <c r="BE224" s="149">
        <f t="shared" si="14"/>
        <v>0</v>
      </c>
      <c r="BF224" s="149">
        <f t="shared" si="15"/>
        <v>0</v>
      </c>
      <c r="BG224" s="149">
        <f t="shared" si="16"/>
        <v>0</v>
      </c>
      <c r="BH224" s="149">
        <f t="shared" si="17"/>
        <v>0</v>
      </c>
      <c r="BI224" s="149">
        <f t="shared" si="18"/>
        <v>0</v>
      </c>
      <c r="BJ224" s="20" t="s">
        <v>80</v>
      </c>
      <c r="BK224" s="149">
        <f t="shared" si="19"/>
        <v>0</v>
      </c>
      <c r="BL224" s="20" t="s">
        <v>135</v>
      </c>
      <c r="BM224" s="20" t="s">
        <v>385</v>
      </c>
    </row>
    <row r="225" spans="2:65" s="1" customFormat="1" ht="44.25" customHeight="1">
      <c r="B225" s="140"/>
      <c r="C225" s="141">
        <v>72</v>
      </c>
      <c r="D225" s="141" t="s">
        <v>131</v>
      </c>
      <c r="E225" s="142" t="s">
        <v>1386</v>
      </c>
      <c r="F225" s="260" t="s">
        <v>1387</v>
      </c>
      <c r="G225" s="260"/>
      <c r="H225" s="260"/>
      <c r="I225" s="260"/>
      <c r="J225" s="143" t="s">
        <v>424</v>
      </c>
      <c r="K225" s="144">
        <v>1</v>
      </c>
      <c r="L225" s="261">
        <v>0</v>
      </c>
      <c r="M225" s="261"/>
      <c r="N225" s="280">
        <f t="shared" si="10"/>
        <v>0</v>
      </c>
      <c r="O225" s="280"/>
      <c r="P225" s="280"/>
      <c r="Q225" s="280"/>
      <c r="R225" s="145"/>
      <c r="T225" s="146" t="s">
        <v>5</v>
      </c>
      <c r="U225" s="43" t="s">
        <v>39</v>
      </c>
      <c r="V225" s="147">
        <v>0</v>
      </c>
      <c r="W225" s="147">
        <f t="shared" si="11"/>
        <v>0</v>
      </c>
      <c r="X225" s="147">
        <v>0</v>
      </c>
      <c r="Y225" s="147">
        <f t="shared" si="12"/>
        <v>0</v>
      </c>
      <c r="Z225" s="147">
        <v>0</v>
      </c>
      <c r="AA225" s="148">
        <f t="shared" si="13"/>
        <v>0</v>
      </c>
      <c r="AR225" s="20" t="s">
        <v>135</v>
      </c>
      <c r="AT225" s="20" t="s">
        <v>131</v>
      </c>
      <c r="AU225" s="20" t="s">
        <v>95</v>
      </c>
      <c r="AY225" s="20" t="s">
        <v>130</v>
      </c>
      <c r="BE225" s="149">
        <f t="shared" si="14"/>
        <v>0</v>
      </c>
      <c r="BF225" s="149">
        <f t="shared" si="15"/>
        <v>0</v>
      </c>
      <c r="BG225" s="149">
        <f t="shared" si="16"/>
        <v>0</v>
      </c>
      <c r="BH225" s="149">
        <f t="shared" si="17"/>
        <v>0</v>
      </c>
      <c r="BI225" s="149">
        <f t="shared" si="18"/>
        <v>0</v>
      </c>
      <c r="BJ225" s="20" t="s">
        <v>80</v>
      </c>
      <c r="BK225" s="149">
        <f t="shared" si="19"/>
        <v>0</v>
      </c>
      <c r="BL225" s="20" t="s">
        <v>135</v>
      </c>
      <c r="BM225" s="20" t="s">
        <v>389</v>
      </c>
    </row>
    <row r="226" spans="2:65" s="1" customFormat="1" ht="31.5" customHeight="1">
      <c r="B226" s="140"/>
      <c r="C226" s="141">
        <v>73</v>
      </c>
      <c r="D226" s="141" t="s">
        <v>131</v>
      </c>
      <c r="E226" s="142" t="s">
        <v>1388</v>
      </c>
      <c r="F226" s="260" t="s">
        <v>1389</v>
      </c>
      <c r="G226" s="260"/>
      <c r="H226" s="260"/>
      <c r="I226" s="260"/>
      <c r="J226" s="143" t="s">
        <v>424</v>
      </c>
      <c r="K226" s="144">
        <v>41</v>
      </c>
      <c r="L226" s="261">
        <v>0</v>
      </c>
      <c r="M226" s="261"/>
      <c r="N226" s="280">
        <f t="shared" si="10"/>
        <v>0</v>
      </c>
      <c r="O226" s="280"/>
      <c r="P226" s="280"/>
      <c r="Q226" s="280"/>
      <c r="R226" s="145"/>
      <c r="T226" s="146" t="s">
        <v>5</v>
      </c>
      <c r="U226" s="43" t="s">
        <v>39</v>
      </c>
      <c r="V226" s="147">
        <v>0</v>
      </c>
      <c r="W226" s="147">
        <f t="shared" si="11"/>
        <v>0</v>
      </c>
      <c r="X226" s="147">
        <v>0</v>
      </c>
      <c r="Y226" s="147">
        <f t="shared" si="12"/>
        <v>0</v>
      </c>
      <c r="Z226" s="147">
        <v>0</v>
      </c>
      <c r="AA226" s="148">
        <f t="shared" si="13"/>
        <v>0</v>
      </c>
      <c r="AR226" s="20" t="s">
        <v>135</v>
      </c>
      <c r="AT226" s="20" t="s">
        <v>131</v>
      </c>
      <c r="AU226" s="20" t="s">
        <v>95</v>
      </c>
      <c r="AY226" s="20" t="s">
        <v>130</v>
      </c>
      <c r="BE226" s="149">
        <f t="shared" si="14"/>
        <v>0</v>
      </c>
      <c r="BF226" s="149">
        <f t="shared" si="15"/>
        <v>0</v>
      </c>
      <c r="BG226" s="149">
        <f t="shared" si="16"/>
        <v>0</v>
      </c>
      <c r="BH226" s="149">
        <f t="shared" si="17"/>
        <v>0</v>
      </c>
      <c r="BI226" s="149">
        <f t="shared" si="18"/>
        <v>0</v>
      </c>
      <c r="BJ226" s="20" t="s">
        <v>80</v>
      </c>
      <c r="BK226" s="149">
        <f t="shared" si="19"/>
        <v>0</v>
      </c>
      <c r="BL226" s="20" t="s">
        <v>135</v>
      </c>
      <c r="BM226" s="20" t="s">
        <v>392</v>
      </c>
    </row>
    <row r="227" spans="2:65" s="1" customFormat="1" ht="31.5" customHeight="1">
      <c r="B227" s="140"/>
      <c r="C227" s="141">
        <v>74</v>
      </c>
      <c r="D227" s="141" t="s">
        <v>131</v>
      </c>
      <c r="E227" s="142" t="s">
        <v>1390</v>
      </c>
      <c r="F227" s="260" t="s">
        <v>1391</v>
      </c>
      <c r="G227" s="260"/>
      <c r="H227" s="260"/>
      <c r="I227" s="260"/>
      <c r="J227" s="143" t="s">
        <v>424</v>
      </c>
      <c r="K227" s="144">
        <v>15</v>
      </c>
      <c r="L227" s="261">
        <v>0</v>
      </c>
      <c r="M227" s="261"/>
      <c r="N227" s="280">
        <f t="shared" si="10"/>
        <v>0</v>
      </c>
      <c r="O227" s="280"/>
      <c r="P227" s="280"/>
      <c r="Q227" s="280"/>
      <c r="R227" s="145"/>
      <c r="T227" s="146" t="s">
        <v>5</v>
      </c>
      <c r="U227" s="43" t="s">
        <v>39</v>
      </c>
      <c r="V227" s="147">
        <v>0</v>
      </c>
      <c r="W227" s="147">
        <f t="shared" si="11"/>
        <v>0</v>
      </c>
      <c r="X227" s="147">
        <v>0</v>
      </c>
      <c r="Y227" s="147">
        <f t="shared" si="12"/>
        <v>0</v>
      </c>
      <c r="Z227" s="147">
        <v>0</v>
      </c>
      <c r="AA227" s="148">
        <f t="shared" si="13"/>
        <v>0</v>
      </c>
      <c r="AR227" s="20" t="s">
        <v>135</v>
      </c>
      <c r="AT227" s="20" t="s">
        <v>131</v>
      </c>
      <c r="AU227" s="20" t="s">
        <v>95</v>
      </c>
      <c r="AY227" s="20" t="s">
        <v>130</v>
      </c>
      <c r="BE227" s="149">
        <f t="shared" si="14"/>
        <v>0</v>
      </c>
      <c r="BF227" s="149">
        <f t="shared" si="15"/>
        <v>0</v>
      </c>
      <c r="BG227" s="149">
        <f t="shared" si="16"/>
        <v>0</v>
      </c>
      <c r="BH227" s="149">
        <f t="shared" si="17"/>
        <v>0</v>
      </c>
      <c r="BI227" s="149">
        <f t="shared" si="18"/>
        <v>0</v>
      </c>
      <c r="BJ227" s="20" t="s">
        <v>80</v>
      </c>
      <c r="BK227" s="149">
        <f t="shared" si="19"/>
        <v>0</v>
      </c>
      <c r="BL227" s="20" t="s">
        <v>135</v>
      </c>
      <c r="BM227" s="20" t="s">
        <v>395</v>
      </c>
    </row>
    <row r="228" spans="2:65" s="1" customFormat="1" ht="31.5" customHeight="1">
      <c r="B228" s="140"/>
      <c r="C228" s="141">
        <v>75</v>
      </c>
      <c r="D228" s="141" t="s">
        <v>131</v>
      </c>
      <c r="E228" s="142" t="s">
        <v>1392</v>
      </c>
      <c r="F228" s="260" t="s">
        <v>1393</v>
      </c>
      <c r="G228" s="260"/>
      <c r="H228" s="260"/>
      <c r="I228" s="260"/>
      <c r="J228" s="143" t="s">
        <v>424</v>
      </c>
      <c r="K228" s="144">
        <v>1</v>
      </c>
      <c r="L228" s="261">
        <v>0</v>
      </c>
      <c r="M228" s="261"/>
      <c r="N228" s="280">
        <f t="shared" si="10"/>
        <v>0</v>
      </c>
      <c r="O228" s="280"/>
      <c r="P228" s="280"/>
      <c r="Q228" s="280"/>
      <c r="R228" s="145"/>
      <c r="T228" s="146" t="s">
        <v>5</v>
      </c>
      <c r="U228" s="43" t="s">
        <v>39</v>
      </c>
      <c r="V228" s="147">
        <v>0</v>
      </c>
      <c r="W228" s="147">
        <f t="shared" si="11"/>
        <v>0</v>
      </c>
      <c r="X228" s="147">
        <v>0</v>
      </c>
      <c r="Y228" s="147">
        <f t="shared" si="12"/>
        <v>0</v>
      </c>
      <c r="Z228" s="147">
        <v>0</v>
      </c>
      <c r="AA228" s="148">
        <f t="shared" si="13"/>
        <v>0</v>
      </c>
      <c r="AR228" s="20" t="s">
        <v>135</v>
      </c>
      <c r="AT228" s="20" t="s">
        <v>131</v>
      </c>
      <c r="AU228" s="20" t="s">
        <v>95</v>
      </c>
      <c r="AY228" s="20" t="s">
        <v>130</v>
      </c>
      <c r="BE228" s="149">
        <f t="shared" si="14"/>
        <v>0</v>
      </c>
      <c r="BF228" s="149">
        <f t="shared" si="15"/>
        <v>0</v>
      </c>
      <c r="BG228" s="149">
        <f t="shared" si="16"/>
        <v>0</v>
      </c>
      <c r="BH228" s="149">
        <f t="shared" si="17"/>
        <v>0</v>
      </c>
      <c r="BI228" s="149">
        <f t="shared" si="18"/>
        <v>0</v>
      </c>
      <c r="BJ228" s="20" t="s">
        <v>80</v>
      </c>
      <c r="BK228" s="149">
        <f t="shared" si="19"/>
        <v>0</v>
      </c>
      <c r="BL228" s="20" t="s">
        <v>135</v>
      </c>
      <c r="BM228" s="20" t="s">
        <v>398</v>
      </c>
    </row>
    <row r="229" spans="2:65" s="1" customFormat="1" ht="90" customHeight="1">
      <c r="B229" s="34"/>
      <c r="C229" s="35"/>
      <c r="D229" s="35"/>
      <c r="E229" s="35"/>
      <c r="F229" s="283" t="s">
        <v>1394</v>
      </c>
      <c r="G229" s="284"/>
      <c r="H229" s="284"/>
      <c r="I229" s="284"/>
      <c r="J229" s="35"/>
      <c r="K229" s="35"/>
      <c r="L229" s="35"/>
      <c r="M229" s="35"/>
      <c r="N229" s="35"/>
      <c r="O229" s="35"/>
      <c r="P229" s="35"/>
      <c r="Q229" s="35"/>
      <c r="R229" s="36"/>
      <c r="T229" s="173"/>
      <c r="U229" s="35"/>
      <c r="V229" s="35"/>
      <c r="W229" s="35"/>
      <c r="X229" s="35"/>
      <c r="Y229" s="35"/>
      <c r="Z229" s="35"/>
      <c r="AA229" s="73"/>
      <c r="AT229" s="20" t="s">
        <v>481</v>
      </c>
      <c r="AU229" s="20" t="s">
        <v>95</v>
      </c>
    </row>
    <row r="230" spans="2:65" s="1" customFormat="1" ht="31.5" customHeight="1">
      <c r="B230" s="140"/>
      <c r="C230" s="141">
        <v>76</v>
      </c>
      <c r="D230" s="141" t="s">
        <v>131</v>
      </c>
      <c r="E230" s="142" t="s">
        <v>1395</v>
      </c>
      <c r="F230" s="260" t="s">
        <v>1396</v>
      </c>
      <c r="G230" s="260"/>
      <c r="H230" s="260"/>
      <c r="I230" s="260"/>
      <c r="J230" s="143" t="s">
        <v>424</v>
      </c>
      <c r="K230" s="144">
        <v>1</v>
      </c>
      <c r="L230" s="261">
        <v>0</v>
      </c>
      <c r="M230" s="261"/>
      <c r="N230" s="280">
        <f>ROUND(L230*K230,2)</f>
        <v>0</v>
      </c>
      <c r="O230" s="280"/>
      <c r="P230" s="280"/>
      <c r="Q230" s="280"/>
      <c r="R230" s="145"/>
      <c r="T230" s="146" t="s">
        <v>5</v>
      </c>
      <c r="U230" s="43" t="s">
        <v>39</v>
      </c>
      <c r="V230" s="147">
        <v>0</v>
      </c>
      <c r="W230" s="147">
        <f>V230*K230</f>
        <v>0</v>
      </c>
      <c r="X230" s="147">
        <v>0</v>
      </c>
      <c r="Y230" s="147">
        <f>X230*K230</f>
        <v>0</v>
      </c>
      <c r="Z230" s="147">
        <v>0</v>
      </c>
      <c r="AA230" s="148">
        <f>Z230*K230</f>
        <v>0</v>
      </c>
      <c r="AR230" s="20" t="s">
        <v>135</v>
      </c>
      <c r="AT230" s="20" t="s">
        <v>131</v>
      </c>
      <c r="AU230" s="20" t="s">
        <v>95</v>
      </c>
      <c r="AY230" s="20" t="s">
        <v>130</v>
      </c>
      <c r="BE230" s="149">
        <f>IF(U230="základní",N230,0)</f>
        <v>0</v>
      </c>
      <c r="BF230" s="149">
        <f>IF(U230="snížená",N230,0)</f>
        <v>0</v>
      </c>
      <c r="BG230" s="149">
        <f>IF(U230="zákl. přenesená",N230,0)</f>
        <v>0</v>
      </c>
      <c r="BH230" s="149">
        <f>IF(U230="sníž. přenesená",N230,0)</f>
        <v>0</v>
      </c>
      <c r="BI230" s="149">
        <f>IF(U230="nulová",N230,0)</f>
        <v>0</v>
      </c>
      <c r="BJ230" s="20" t="s">
        <v>80</v>
      </c>
      <c r="BK230" s="149">
        <f>ROUND(L230*K230,2)</f>
        <v>0</v>
      </c>
      <c r="BL230" s="20" t="s">
        <v>135</v>
      </c>
      <c r="BM230" s="20" t="s">
        <v>402</v>
      </c>
    </row>
    <row r="231" spans="2:65" s="1" customFormat="1" ht="44.25" customHeight="1">
      <c r="B231" s="140"/>
      <c r="C231" s="141">
        <v>77</v>
      </c>
      <c r="D231" s="141" t="s">
        <v>131</v>
      </c>
      <c r="E231" s="142" t="s">
        <v>1397</v>
      </c>
      <c r="F231" s="260" t="s">
        <v>1398</v>
      </c>
      <c r="G231" s="260"/>
      <c r="H231" s="260"/>
      <c r="I231" s="260"/>
      <c r="J231" s="143" t="s">
        <v>424</v>
      </c>
      <c r="K231" s="144">
        <v>1</v>
      </c>
      <c r="L231" s="261">
        <v>0</v>
      </c>
      <c r="M231" s="261"/>
      <c r="N231" s="280">
        <f>ROUND(L231*K231,2)</f>
        <v>0</v>
      </c>
      <c r="O231" s="280"/>
      <c r="P231" s="280"/>
      <c r="Q231" s="280"/>
      <c r="R231" s="145"/>
      <c r="T231" s="146" t="s">
        <v>5</v>
      </c>
      <c r="U231" s="43" t="s">
        <v>39</v>
      </c>
      <c r="V231" s="147">
        <v>0</v>
      </c>
      <c r="W231" s="147">
        <f>V231*K231</f>
        <v>0</v>
      </c>
      <c r="X231" s="147">
        <v>0</v>
      </c>
      <c r="Y231" s="147">
        <f>X231*K231</f>
        <v>0</v>
      </c>
      <c r="Z231" s="147">
        <v>0</v>
      </c>
      <c r="AA231" s="148">
        <f>Z231*K231</f>
        <v>0</v>
      </c>
      <c r="AR231" s="20" t="s">
        <v>135</v>
      </c>
      <c r="AT231" s="20" t="s">
        <v>131</v>
      </c>
      <c r="AU231" s="20" t="s">
        <v>95</v>
      </c>
      <c r="AY231" s="20" t="s">
        <v>130</v>
      </c>
      <c r="BE231" s="149">
        <f>IF(U231="základní",N231,0)</f>
        <v>0</v>
      </c>
      <c r="BF231" s="149">
        <f>IF(U231="snížená",N231,0)</f>
        <v>0</v>
      </c>
      <c r="BG231" s="149">
        <f>IF(U231="zákl. přenesená",N231,0)</f>
        <v>0</v>
      </c>
      <c r="BH231" s="149">
        <f>IF(U231="sníž. přenesená",N231,0)</f>
        <v>0</v>
      </c>
      <c r="BI231" s="149">
        <f>IF(U231="nulová",N231,0)</f>
        <v>0</v>
      </c>
      <c r="BJ231" s="20" t="s">
        <v>80</v>
      </c>
      <c r="BK231" s="149">
        <f>ROUND(L231*K231,2)</f>
        <v>0</v>
      </c>
      <c r="BL231" s="20" t="s">
        <v>135</v>
      </c>
      <c r="BM231" s="20" t="s">
        <v>405</v>
      </c>
    </row>
    <row r="232" spans="2:65" s="1" customFormat="1" ht="31.5" customHeight="1">
      <c r="B232" s="140"/>
      <c r="C232" s="141">
        <v>78</v>
      </c>
      <c r="D232" s="141" t="s">
        <v>131</v>
      </c>
      <c r="E232" s="142" t="s">
        <v>1399</v>
      </c>
      <c r="F232" s="260" t="s">
        <v>1400</v>
      </c>
      <c r="G232" s="260"/>
      <c r="H232" s="260"/>
      <c r="I232" s="260"/>
      <c r="J232" s="143" t="s">
        <v>424</v>
      </c>
      <c r="K232" s="144">
        <v>1</v>
      </c>
      <c r="L232" s="261">
        <v>0</v>
      </c>
      <c r="M232" s="261"/>
      <c r="N232" s="280">
        <f>ROUND(L232*K232,2)</f>
        <v>0</v>
      </c>
      <c r="O232" s="280"/>
      <c r="P232" s="280"/>
      <c r="Q232" s="280"/>
      <c r="R232" s="145"/>
      <c r="T232" s="146" t="s">
        <v>5</v>
      </c>
      <c r="U232" s="43" t="s">
        <v>39</v>
      </c>
      <c r="V232" s="147">
        <v>0</v>
      </c>
      <c r="W232" s="147">
        <f>V232*K232</f>
        <v>0</v>
      </c>
      <c r="X232" s="147">
        <v>0</v>
      </c>
      <c r="Y232" s="147">
        <f>X232*K232</f>
        <v>0</v>
      </c>
      <c r="Z232" s="147">
        <v>0</v>
      </c>
      <c r="AA232" s="148">
        <f>Z232*K232</f>
        <v>0</v>
      </c>
      <c r="AR232" s="20" t="s">
        <v>135</v>
      </c>
      <c r="AT232" s="20" t="s">
        <v>131</v>
      </c>
      <c r="AU232" s="20" t="s">
        <v>95</v>
      </c>
      <c r="AY232" s="20" t="s">
        <v>130</v>
      </c>
      <c r="BE232" s="149">
        <f>IF(U232="základní",N232,0)</f>
        <v>0</v>
      </c>
      <c r="BF232" s="149">
        <f>IF(U232="snížená",N232,0)</f>
        <v>0</v>
      </c>
      <c r="BG232" s="149">
        <f>IF(U232="zákl. přenesená",N232,0)</f>
        <v>0</v>
      </c>
      <c r="BH232" s="149">
        <f>IF(U232="sníž. přenesená",N232,0)</f>
        <v>0</v>
      </c>
      <c r="BI232" s="149">
        <f>IF(U232="nulová",N232,0)</f>
        <v>0</v>
      </c>
      <c r="BJ232" s="20" t="s">
        <v>80</v>
      </c>
      <c r="BK232" s="149">
        <f>ROUND(L232*K232,2)</f>
        <v>0</v>
      </c>
      <c r="BL232" s="20" t="s">
        <v>135</v>
      </c>
      <c r="BM232" s="20" t="s">
        <v>409</v>
      </c>
    </row>
    <row r="233" spans="2:65" s="1" customFormat="1" ht="114" customHeight="1">
      <c r="B233" s="34"/>
      <c r="C233" s="35"/>
      <c r="D233" s="35"/>
      <c r="E233" s="35"/>
      <c r="F233" s="283" t="s">
        <v>1401</v>
      </c>
      <c r="G233" s="284"/>
      <c r="H233" s="284"/>
      <c r="I233" s="284"/>
      <c r="J233" s="35"/>
      <c r="K233" s="35"/>
      <c r="L233" s="35"/>
      <c r="M233" s="35"/>
      <c r="N233" s="35"/>
      <c r="O233" s="35"/>
      <c r="P233" s="35"/>
      <c r="Q233" s="35"/>
      <c r="R233" s="36"/>
      <c r="T233" s="173"/>
      <c r="U233" s="35"/>
      <c r="V233" s="35"/>
      <c r="W233" s="35"/>
      <c r="X233" s="35"/>
      <c r="Y233" s="35"/>
      <c r="Z233" s="35"/>
      <c r="AA233" s="73"/>
      <c r="AT233" s="20" t="s">
        <v>481</v>
      </c>
      <c r="AU233" s="20" t="s">
        <v>95</v>
      </c>
    </row>
    <row r="234" spans="2:65" s="1" customFormat="1" ht="31.5" customHeight="1">
      <c r="B234" s="140"/>
      <c r="C234" s="141">
        <v>79</v>
      </c>
      <c r="D234" s="141" t="s">
        <v>131</v>
      </c>
      <c r="E234" s="142" t="s">
        <v>1402</v>
      </c>
      <c r="F234" s="260" t="s">
        <v>1396</v>
      </c>
      <c r="G234" s="260"/>
      <c r="H234" s="260"/>
      <c r="I234" s="260"/>
      <c r="J234" s="143" t="s">
        <v>424</v>
      </c>
      <c r="K234" s="144">
        <v>1</v>
      </c>
      <c r="L234" s="261">
        <v>0</v>
      </c>
      <c r="M234" s="261"/>
      <c r="N234" s="280">
        <f>ROUND(L234*K234,2)</f>
        <v>0</v>
      </c>
      <c r="O234" s="280"/>
      <c r="P234" s="280"/>
      <c r="Q234" s="280"/>
      <c r="R234" s="145"/>
      <c r="T234" s="146" t="s">
        <v>5</v>
      </c>
      <c r="U234" s="43" t="s">
        <v>39</v>
      </c>
      <c r="V234" s="147">
        <v>0</v>
      </c>
      <c r="W234" s="147">
        <f>V234*K234</f>
        <v>0</v>
      </c>
      <c r="X234" s="147">
        <v>0</v>
      </c>
      <c r="Y234" s="147">
        <f>X234*K234</f>
        <v>0</v>
      </c>
      <c r="Z234" s="147">
        <v>0</v>
      </c>
      <c r="AA234" s="148">
        <f>Z234*K234</f>
        <v>0</v>
      </c>
      <c r="AR234" s="20" t="s">
        <v>135</v>
      </c>
      <c r="AT234" s="20" t="s">
        <v>131</v>
      </c>
      <c r="AU234" s="20" t="s">
        <v>95</v>
      </c>
      <c r="AY234" s="20" t="s">
        <v>130</v>
      </c>
      <c r="BE234" s="149">
        <f>IF(U234="základní",N234,0)</f>
        <v>0</v>
      </c>
      <c r="BF234" s="149">
        <f>IF(U234="snížená",N234,0)</f>
        <v>0</v>
      </c>
      <c r="BG234" s="149">
        <f>IF(U234="zákl. přenesená",N234,0)</f>
        <v>0</v>
      </c>
      <c r="BH234" s="149">
        <f>IF(U234="sníž. přenesená",N234,0)</f>
        <v>0</v>
      </c>
      <c r="BI234" s="149">
        <f>IF(U234="nulová",N234,0)</f>
        <v>0</v>
      </c>
      <c r="BJ234" s="20" t="s">
        <v>80</v>
      </c>
      <c r="BK234" s="149">
        <f>ROUND(L234*K234,2)</f>
        <v>0</v>
      </c>
      <c r="BL234" s="20" t="s">
        <v>135</v>
      </c>
      <c r="BM234" s="20" t="s">
        <v>412</v>
      </c>
    </row>
    <row r="235" spans="2:65" s="1" customFormat="1" ht="44.25" customHeight="1">
      <c r="B235" s="140"/>
      <c r="C235" s="141">
        <v>80</v>
      </c>
      <c r="D235" s="141" t="s">
        <v>131</v>
      </c>
      <c r="E235" s="142" t="s">
        <v>1403</v>
      </c>
      <c r="F235" s="260" t="s">
        <v>1398</v>
      </c>
      <c r="G235" s="260"/>
      <c r="H235" s="260"/>
      <c r="I235" s="260"/>
      <c r="J235" s="143" t="s">
        <v>424</v>
      </c>
      <c r="K235" s="144">
        <v>1</v>
      </c>
      <c r="L235" s="261">
        <v>0</v>
      </c>
      <c r="M235" s="261"/>
      <c r="N235" s="280">
        <f>ROUND(L235*K235,2)</f>
        <v>0</v>
      </c>
      <c r="O235" s="280"/>
      <c r="P235" s="280"/>
      <c r="Q235" s="280"/>
      <c r="R235" s="145"/>
      <c r="T235" s="146" t="s">
        <v>5</v>
      </c>
      <c r="U235" s="43" t="s">
        <v>39</v>
      </c>
      <c r="V235" s="147">
        <v>0</v>
      </c>
      <c r="W235" s="147">
        <f>V235*K235</f>
        <v>0</v>
      </c>
      <c r="X235" s="147">
        <v>0</v>
      </c>
      <c r="Y235" s="147">
        <f>X235*K235</f>
        <v>0</v>
      </c>
      <c r="Z235" s="147">
        <v>0</v>
      </c>
      <c r="AA235" s="148">
        <f>Z235*K235</f>
        <v>0</v>
      </c>
      <c r="AR235" s="20" t="s">
        <v>135</v>
      </c>
      <c r="AT235" s="20" t="s">
        <v>131</v>
      </c>
      <c r="AU235" s="20" t="s">
        <v>95</v>
      </c>
      <c r="AY235" s="20" t="s">
        <v>130</v>
      </c>
      <c r="BE235" s="149">
        <f>IF(U235="základní",N235,0)</f>
        <v>0</v>
      </c>
      <c r="BF235" s="149">
        <f>IF(U235="snížená",N235,0)</f>
        <v>0</v>
      </c>
      <c r="BG235" s="149">
        <f>IF(U235="zákl. přenesená",N235,0)</f>
        <v>0</v>
      </c>
      <c r="BH235" s="149">
        <f>IF(U235="sníž. přenesená",N235,0)</f>
        <v>0</v>
      </c>
      <c r="BI235" s="149">
        <f>IF(U235="nulová",N235,0)</f>
        <v>0</v>
      </c>
      <c r="BJ235" s="20" t="s">
        <v>80</v>
      </c>
      <c r="BK235" s="149">
        <f>ROUND(L235*K235,2)</f>
        <v>0</v>
      </c>
      <c r="BL235" s="20" t="s">
        <v>135</v>
      </c>
      <c r="BM235" s="20" t="s">
        <v>416</v>
      </c>
    </row>
    <row r="236" spans="2:65" s="1" customFormat="1" ht="31.5" customHeight="1">
      <c r="B236" s="140"/>
      <c r="C236" s="141">
        <v>81</v>
      </c>
      <c r="D236" s="141" t="s">
        <v>131</v>
      </c>
      <c r="E236" s="142" t="s">
        <v>1404</v>
      </c>
      <c r="F236" s="260" t="s">
        <v>1405</v>
      </c>
      <c r="G236" s="260"/>
      <c r="H236" s="260"/>
      <c r="I236" s="260"/>
      <c r="J236" s="143" t="s">
        <v>424</v>
      </c>
      <c r="K236" s="144">
        <v>1</v>
      </c>
      <c r="L236" s="261">
        <v>0</v>
      </c>
      <c r="M236" s="261"/>
      <c r="N236" s="280">
        <f>ROUND(L236*K236,2)</f>
        <v>0</v>
      </c>
      <c r="O236" s="280"/>
      <c r="P236" s="280"/>
      <c r="Q236" s="280"/>
      <c r="R236" s="145"/>
      <c r="T236" s="146" t="s">
        <v>5</v>
      </c>
      <c r="U236" s="43" t="s">
        <v>39</v>
      </c>
      <c r="V236" s="147">
        <v>0</v>
      </c>
      <c r="W236" s="147">
        <f>V236*K236</f>
        <v>0</v>
      </c>
      <c r="X236" s="147">
        <v>0</v>
      </c>
      <c r="Y236" s="147">
        <f>X236*K236</f>
        <v>0</v>
      </c>
      <c r="Z236" s="147">
        <v>0</v>
      </c>
      <c r="AA236" s="148">
        <f>Z236*K236</f>
        <v>0</v>
      </c>
      <c r="AR236" s="20" t="s">
        <v>135</v>
      </c>
      <c r="AT236" s="20" t="s">
        <v>131</v>
      </c>
      <c r="AU236" s="20" t="s">
        <v>95</v>
      </c>
      <c r="AY236" s="20" t="s">
        <v>130</v>
      </c>
      <c r="BE236" s="149">
        <f>IF(U236="základní",N236,0)</f>
        <v>0</v>
      </c>
      <c r="BF236" s="149">
        <f>IF(U236="snížená",N236,0)</f>
        <v>0</v>
      </c>
      <c r="BG236" s="149">
        <f>IF(U236="zákl. přenesená",N236,0)</f>
        <v>0</v>
      </c>
      <c r="BH236" s="149">
        <f>IF(U236="sníž. přenesená",N236,0)</f>
        <v>0</v>
      </c>
      <c r="BI236" s="149">
        <f>IF(U236="nulová",N236,0)</f>
        <v>0</v>
      </c>
      <c r="BJ236" s="20" t="s">
        <v>80</v>
      </c>
      <c r="BK236" s="149">
        <f>ROUND(L236*K236,2)</f>
        <v>0</v>
      </c>
      <c r="BL236" s="20" t="s">
        <v>135</v>
      </c>
      <c r="BM236" s="20" t="s">
        <v>420</v>
      </c>
    </row>
    <row r="237" spans="2:65" s="1" customFormat="1" ht="90" customHeight="1">
      <c r="B237" s="34"/>
      <c r="C237" s="35"/>
      <c r="D237" s="35"/>
      <c r="E237" s="35"/>
      <c r="F237" s="283" t="s">
        <v>1406</v>
      </c>
      <c r="G237" s="284"/>
      <c r="H237" s="284"/>
      <c r="I237" s="284"/>
      <c r="J237" s="35"/>
      <c r="K237" s="35"/>
      <c r="L237" s="35"/>
      <c r="M237" s="35"/>
      <c r="N237" s="35"/>
      <c r="O237" s="35"/>
      <c r="P237" s="35"/>
      <c r="Q237" s="35"/>
      <c r="R237" s="36"/>
      <c r="T237" s="173"/>
      <c r="U237" s="35"/>
      <c r="V237" s="35"/>
      <c r="W237" s="35"/>
      <c r="X237" s="35"/>
      <c r="Y237" s="35"/>
      <c r="Z237" s="35"/>
      <c r="AA237" s="73"/>
      <c r="AT237" s="20" t="s">
        <v>481</v>
      </c>
      <c r="AU237" s="20" t="s">
        <v>95</v>
      </c>
    </row>
    <row r="238" spans="2:65" s="1" customFormat="1" ht="31.5" customHeight="1">
      <c r="B238" s="140"/>
      <c r="C238" s="141">
        <v>82</v>
      </c>
      <c r="D238" s="141" t="s">
        <v>131</v>
      </c>
      <c r="E238" s="142" t="s">
        <v>1407</v>
      </c>
      <c r="F238" s="260" t="s">
        <v>1396</v>
      </c>
      <c r="G238" s="260"/>
      <c r="H238" s="260"/>
      <c r="I238" s="260"/>
      <c r="J238" s="143" t="s">
        <v>424</v>
      </c>
      <c r="K238" s="144">
        <v>1</v>
      </c>
      <c r="L238" s="261">
        <v>0</v>
      </c>
      <c r="M238" s="261"/>
      <c r="N238" s="280">
        <f>ROUND(L238*K238,2)</f>
        <v>0</v>
      </c>
      <c r="O238" s="280"/>
      <c r="P238" s="280"/>
      <c r="Q238" s="280"/>
      <c r="R238" s="145"/>
      <c r="T238" s="146" t="s">
        <v>5</v>
      </c>
      <c r="U238" s="43" t="s">
        <v>39</v>
      </c>
      <c r="V238" s="147">
        <v>0</v>
      </c>
      <c r="W238" s="147">
        <f>V238*K238</f>
        <v>0</v>
      </c>
      <c r="X238" s="147">
        <v>0</v>
      </c>
      <c r="Y238" s="147">
        <f>X238*K238</f>
        <v>0</v>
      </c>
      <c r="Z238" s="147">
        <v>0</v>
      </c>
      <c r="AA238" s="148">
        <f>Z238*K238</f>
        <v>0</v>
      </c>
      <c r="AR238" s="20" t="s">
        <v>135</v>
      </c>
      <c r="AT238" s="20" t="s">
        <v>131</v>
      </c>
      <c r="AU238" s="20" t="s">
        <v>95</v>
      </c>
      <c r="AY238" s="20" t="s">
        <v>130</v>
      </c>
      <c r="BE238" s="149">
        <f>IF(U238="základní",N238,0)</f>
        <v>0</v>
      </c>
      <c r="BF238" s="149">
        <f>IF(U238="snížená",N238,0)</f>
        <v>0</v>
      </c>
      <c r="BG238" s="149">
        <f>IF(U238="zákl. přenesená",N238,0)</f>
        <v>0</v>
      </c>
      <c r="BH238" s="149">
        <f>IF(U238="sníž. přenesená",N238,0)</f>
        <v>0</v>
      </c>
      <c r="BI238" s="149">
        <f>IF(U238="nulová",N238,0)</f>
        <v>0</v>
      </c>
      <c r="BJ238" s="20" t="s">
        <v>80</v>
      </c>
      <c r="BK238" s="149">
        <f>ROUND(L238*K238,2)</f>
        <v>0</v>
      </c>
      <c r="BL238" s="20" t="s">
        <v>135</v>
      </c>
      <c r="BM238" s="20" t="s">
        <v>425</v>
      </c>
    </row>
    <row r="239" spans="2:65" s="1" customFormat="1" ht="44.25" customHeight="1">
      <c r="B239" s="140"/>
      <c r="C239" s="141">
        <v>83</v>
      </c>
      <c r="D239" s="141" t="s">
        <v>131</v>
      </c>
      <c r="E239" s="142" t="s">
        <v>1408</v>
      </c>
      <c r="F239" s="260" t="s">
        <v>1398</v>
      </c>
      <c r="G239" s="260"/>
      <c r="H239" s="260"/>
      <c r="I239" s="260"/>
      <c r="J239" s="143" t="s">
        <v>424</v>
      </c>
      <c r="K239" s="144">
        <v>1</v>
      </c>
      <c r="L239" s="261">
        <v>0</v>
      </c>
      <c r="M239" s="261"/>
      <c r="N239" s="280">
        <f>ROUND(L239*K239,2)</f>
        <v>0</v>
      </c>
      <c r="O239" s="280"/>
      <c r="P239" s="280"/>
      <c r="Q239" s="280"/>
      <c r="R239" s="145"/>
      <c r="T239" s="146" t="s">
        <v>5</v>
      </c>
      <c r="U239" s="43" t="s">
        <v>39</v>
      </c>
      <c r="V239" s="147">
        <v>0</v>
      </c>
      <c r="W239" s="147">
        <f>V239*K239</f>
        <v>0</v>
      </c>
      <c r="X239" s="147">
        <v>0</v>
      </c>
      <c r="Y239" s="147">
        <f>X239*K239</f>
        <v>0</v>
      </c>
      <c r="Z239" s="147">
        <v>0</v>
      </c>
      <c r="AA239" s="148">
        <f>Z239*K239</f>
        <v>0</v>
      </c>
      <c r="AR239" s="20" t="s">
        <v>135</v>
      </c>
      <c r="AT239" s="20" t="s">
        <v>131</v>
      </c>
      <c r="AU239" s="20" t="s">
        <v>95</v>
      </c>
      <c r="AY239" s="20" t="s">
        <v>130</v>
      </c>
      <c r="BE239" s="149">
        <f>IF(U239="základní",N239,0)</f>
        <v>0</v>
      </c>
      <c r="BF239" s="149">
        <f>IF(U239="snížená",N239,0)</f>
        <v>0</v>
      </c>
      <c r="BG239" s="149">
        <f>IF(U239="zákl. přenesená",N239,0)</f>
        <v>0</v>
      </c>
      <c r="BH239" s="149">
        <f>IF(U239="sníž. přenesená",N239,0)</f>
        <v>0</v>
      </c>
      <c r="BI239" s="149">
        <f>IF(U239="nulová",N239,0)</f>
        <v>0</v>
      </c>
      <c r="BJ239" s="20" t="s">
        <v>80</v>
      </c>
      <c r="BK239" s="149">
        <f>ROUND(L239*K239,2)</f>
        <v>0</v>
      </c>
      <c r="BL239" s="20" t="s">
        <v>135</v>
      </c>
      <c r="BM239" s="20" t="s">
        <v>428</v>
      </c>
    </row>
    <row r="240" spans="2:65" s="9" customFormat="1" ht="37.35" customHeight="1">
      <c r="B240" s="129"/>
      <c r="C240" s="130"/>
      <c r="D240" s="131" t="s">
        <v>113</v>
      </c>
      <c r="E240" s="131"/>
      <c r="F240" s="131"/>
      <c r="G240" s="131"/>
      <c r="H240" s="131"/>
      <c r="I240" s="131"/>
      <c r="J240" s="131"/>
      <c r="K240" s="131"/>
      <c r="L240" s="131"/>
      <c r="M240" s="131"/>
      <c r="N240" s="276">
        <f>BK240</f>
        <v>0</v>
      </c>
      <c r="O240" s="277"/>
      <c r="P240" s="277"/>
      <c r="Q240" s="277"/>
      <c r="R240" s="132"/>
      <c r="T240" s="133"/>
      <c r="U240" s="130"/>
      <c r="V240" s="130"/>
      <c r="W240" s="134">
        <f>W241</f>
        <v>0</v>
      </c>
      <c r="X240" s="130"/>
      <c r="Y240" s="134">
        <f>Y241</f>
        <v>0</v>
      </c>
      <c r="Z240" s="130"/>
      <c r="AA240" s="135">
        <f>AA241</f>
        <v>0</v>
      </c>
      <c r="AR240" s="136" t="s">
        <v>80</v>
      </c>
      <c r="AT240" s="137" t="s">
        <v>73</v>
      </c>
      <c r="AU240" s="137" t="s">
        <v>74</v>
      </c>
      <c r="AY240" s="136" t="s">
        <v>130</v>
      </c>
      <c r="BK240" s="138">
        <f>BK241</f>
        <v>0</v>
      </c>
    </row>
    <row r="241" spans="2:65" s="9" customFormat="1" ht="19.899999999999999" customHeight="1">
      <c r="B241" s="129"/>
      <c r="C241" s="130"/>
      <c r="D241" s="139" t="s">
        <v>114</v>
      </c>
      <c r="E241" s="139"/>
      <c r="F241" s="139"/>
      <c r="G241" s="139"/>
      <c r="H241" s="139"/>
      <c r="I241" s="139"/>
      <c r="J241" s="139"/>
      <c r="K241" s="139"/>
      <c r="L241" s="139"/>
      <c r="M241" s="139"/>
      <c r="N241" s="258">
        <f>BK241</f>
        <v>0</v>
      </c>
      <c r="O241" s="259"/>
      <c r="P241" s="259"/>
      <c r="Q241" s="259"/>
      <c r="R241" s="132"/>
      <c r="T241" s="133"/>
      <c r="U241" s="130"/>
      <c r="V241" s="130"/>
      <c r="W241" s="134">
        <f>SUM(W242:W268)</f>
        <v>0</v>
      </c>
      <c r="X241" s="130"/>
      <c r="Y241" s="134">
        <f>SUM(Y242:Y268)</f>
        <v>0</v>
      </c>
      <c r="Z241" s="130"/>
      <c r="AA241" s="135">
        <f>SUM(AA242:AA268)</f>
        <v>0</v>
      </c>
      <c r="AR241" s="136" t="s">
        <v>80</v>
      </c>
      <c r="AT241" s="137" t="s">
        <v>73</v>
      </c>
      <c r="AU241" s="137" t="s">
        <v>80</v>
      </c>
      <c r="AY241" s="136" t="s">
        <v>130</v>
      </c>
      <c r="BK241" s="138">
        <f>SUM(BK242:BK268)</f>
        <v>0</v>
      </c>
    </row>
    <row r="242" spans="2:65" s="1" customFormat="1" ht="31.5" customHeight="1">
      <c r="B242" s="140"/>
      <c r="C242" s="141">
        <v>84</v>
      </c>
      <c r="D242" s="141" t="s">
        <v>131</v>
      </c>
      <c r="E242" s="142" t="s">
        <v>1409</v>
      </c>
      <c r="F242" s="260" t="s">
        <v>1410</v>
      </c>
      <c r="G242" s="260"/>
      <c r="H242" s="260"/>
      <c r="I242" s="260"/>
      <c r="J242" s="143" t="s">
        <v>419</v>
      </c>
      <c r="K242" s="144">
        <v>8</v>
      </c>
      <c r="L242" s="261">
        <v>0</v>
      </c>
      <c r="M242" s="261"/>
      <c r="N242" s="280">
        <f>ROUND(L242*K242,2)</f>
        <v>0</v>
      </c>
      <c r="O242" s="280"/>
      <c r="P242" s="280"/>
      <c r="Q242" s="280"/>
      <c r="R242" s="145"/>
      <c r="T242" s="146" t="s">
        <v>5</v>
      </c>
      <c r="U242" s="43" t="s">
        <v>39</v>
      </c>
      <c r="V242" s="147">
        <v>0</v>
      </c>
      <c r="W242" s="147">
        <f>V242*K242</f>
        <v>0</v>
      </c>
      <c r="X242" s="147">
        <v>0</v>
      </c>
      <c r="Y242" s="147">
        <f>X242*K242</f>
        <v>0</v>
      </c>
      <c r="Z242" s="147">
        <v>0</v>
      </c>
      <c r="AA242" s="148">
        <f>Z242*K242</f>
        <v>0</v>
      </c>
      <c r="AR242" s="20" t="s">
        <v>135</v>
      </c>
      <c r="AT242" s="20" t="s">
        <v>131</v>
      </c>
      <c r="AU242" s="20" t="s">
        <v>95</v>
      </c>
      <c r="AY242" s="20" t="s">
        <v>130</v>
      </c>
      <c r="BE242" s="149">
        <f>IF(U242="základní",N242,0)</f>
        <v>0</v>
      </c>
      <c r="BF242" s="149">
        <f>IF(U242="snížená",N242,0)</f>
        <v>0</v>
      </c>
      <c r="BG242" s="149">
        <f>IF(U242="zákl. přenesená",N242,0)</f>
        <v>0</v>
      </c>
      <c r="BH242" s="149">
        <f>IF(U242="sníž. přenesená",N242,0)</f>
        <v>0</v>
      </c>
      <c r="BI242" s="149">
        <f>IF(U242="nulová",N242,0)</f>
        <v>0</v>
      </c>
      <c r="BJ242" s="20" t="s">
        <v>80</v>
      </c>
      <c r="BK242" s="149">
        <f>ROUND(L242*K242,2)</f>
        <v>0</v>
      </c>
      <c r="BL242" s="20" t="s">
        <v>135</v>
      </c>
      <c r="BM242" s="20" t="s">
        <v>432</v>
      </c>
    </row>
    <row r="243" spans="2:65" s="1" customFormat="1" ht="54" customHeight="1">
      <c r="B243" s="34"/>
      <c r="C243" s="35"/>
      <c r="D243" s="35"/>
      <c r="E243" s="35"/>
      <c r="F243" s="283" t="s">
        <v>1213</v>
      </c>
      <c r="G243" s="284"/>
      <c r="H243" s="284"/>
      <c r="I243" s="284"/>
      <c r="J243" s="35"/>
      <c r="K243" s="35"/>
      <c r="L243" s="35"/>
      <c r="M243" s="35"/>
      <c r="N243" s="35"/>
      <c r="O243" s="35"/>
      <c r="P243" s="35"/>
      <c r="Q243" s="35"/>
      <c r="R243" s="36"/>
      <c r="T243" s="173"/>
      <c r="U243" s="35"/>
      <c r="V243" s="35"/>
      <c r="W243" s="35"/>
      <c r="X243" s="35"/>
      <c r="Y243" s="35"/>
      <c r="Z243" s="35"/>
      <c r="AA243" s="73"/>
      <c r="AT243" s="20" t="s">
        <v>481</v>
      </c>
      <c r="AU243" s="20" t="s">
        <v>95</v>
      </c>
    </row>
    <row r="244" spans="2:65" s="1" customFormat="1" ht="22.5" customHeight="1">
      <c r="B244" s="140"/>
      <c r="C244" s="141">
        <v>85</v>
      </c>
      <c r="D244" s="141" t="s">
        <v>131</v>
      </c>
      <c r="E244" s="142" t="s">
        <v>1411</v>
      </c>
      <c r="F244" s="260" t="s">
        <v>431</v>
      </c>
      <c r="G244" s="260"/>
      <c r="H244" s="260"/>
      <c r="I244" s="260"/>
      <c r="J244" s="143" t="s">
        <v>419</v>
      </c>
      <c r="K244" s="144">
        <v>4</v>
      </c>
      <c r="L244" s="261">
        <v>0</v>
      </c>
      <c r="M244" s="261"/>
      <c r="N244" s="280">
        <f>ROUND(L244*K244,2)</f>
        <v>0</v>
      </c>
      <c r="O244" s="280"/>
      <c r="P244" s="280"/>
      <c r="Q244" s="280"/>
      <c r="R244" s="145"/>
      <c r="T244" s="146" t="s">
        <v>5</v>
      </c>
      <c r="U244" s="43" t="s">
        <v>39</v>
      </c>
      <c r="V244" s="147">
        <v>0</v>
      </c>
      <c r="W244" s="147">
        <f>V244*K244</f>
        <v>0</v>
      </c>
      <c r="X244" s="147">
        <v>0</v>
      </c>
      <c r="Y244" s="147">
        <f>X244*K244</f>
        <v>0</v>
      </c>
      <c r="Z244" s="147">
        <v>0</v>
      </c>
      <c r="AA244" s="148">
        <f>Z244*K244</f>
        <v>0</v>
      </c>
      <c r="AR244" s="20" t="s">
        <v>135</v>
      </c>
      <c r="AT244" s="20" t="s">
        <v>131</v>
      </c>
      <c r="AU244" s="20" t="s">
        <v>95</v>
      </c>
      <c r="AY244" s="20" t="s">
        <v>130</v>
      </c>
      <c r="BE244" s="149">
        <f>IF(U244="základní",N244,0)</f>
        <v>0</v>
      </c>
      <c r="BF244" s="149">
        <f>IF(U244="snížená",N244,0)</f>
        <v>0</v>
      </c>
      <c r="BG244" s="149">
        <f>IF(U244="zákl. přenesená",N244,0)</f>
        <v>0</v>
      </c>
      <c r="BH244" s="149">
        <f>IF(U244="sníž. přenesená",N244,0)</f>
        <v>0</v>
      </c>
      <c r="BI244" s="149">
        <f>IF(U244="nulová",N244,0)</f>
        <v>0</v>
      </c>
      <c r="BJ244" s="20" t="s">
        <v>80</v>
      </c>
      <c r="BK244" s="149">
        <f>ROUND(L244*K244,2)</f>
        <v>0</v>
      </c>
      <c r="BL244" s="20" t="s">
        <v>135</v>
      </c>
      <c r="BM244" s="20" t="s">
        <v>435</v>
      </c>
    </row>
    <row r="245" spans="2:65" s="1" customFormat="1" ht="102" customHeight="1">
      <c r="B245" s="34"/>
      <c r="C245" s="35"/>
      <c r="D245" s="35"/>
      <c r="E245" s="35"/>
      <c r="F245" s="283" t="s">
        <v>1412</v>
      </c>
      <c r="G245" s="284"/>
      <c r="H245" s="284"/>
      <c r="I245" s="284"/>
      <c r="J245" s="35"/>
      <c r="K245" s="35"/>
      <c r="L245" s="35"/>
      <c r="M245" s="35"/>
      <c r="N245" s="35"/>
      <c r="O245" s="35"/>
      <c r="P245" s="35"/>
      <c r="Q245" s="35"/>
      <c r="R245" s="36"/>
      <c r="T245" s="173"/>
      <c r="U245" s="35"/>
      <c r="V245" s="35"/>
      <c r="W245" s="35"/>
      <c r="X245" s="35"/>
      <c r="Y245" s="35"/>
      <c r="Z245" s="35"/>
      <c r="AA245" s="73"/>
      <c r="AT245" s="20" t="s">
        <v>481</v>
      </c>
      <c r="AU245" s="20" t="s">
        <v>95</v>
      </c>
    </row>
    <row r="246" spans="2:65" s="1" customFormat="1" ht="57" customHeight="1">
      <c r="B246" s="140"/>
      <c r="C246" s="141">
        <v>86</v>
      </c>
      <c r="D246" s="141" t="s">
        <v>131</v>
      </c>
      <c r="E246" s="142" t="s">
        <v>1413</v>
      </c>
      <c r="F246" s="260" t="s">
        <v>1414</v>
      </c>
      <c r="G246" s="260"/>
      <c r="H246" s="260"/>
      <c r="I246" s="260"/>
      <c r="J246" s="143" t="s">
        <v>1415</v>
      </c>
      <c r="K246" s="144">
        <v>1</v>
      </c>
      <c r="L246" s="261">
        <v>0</v>
      </c>
      <c r="M246" s="261"/>
      <c r="N246" s="280">
        <f>ROUND(L246*K246,2)</f>
        <v>0</v>
      </c>
      <c r="O246" s="280"/>
      <c r="P246" s="280"/>
      <c r="Q246" s="280"/>
      <c r="R246" s="145"/>
      <c r="T246" s="146" t="s">
        <v>5</v>
      </c>
      <c r="U246" s="43" t="s">
        <v>39</v>
      </c>
      <c r="V246" s="147">
        <v>0</v>
      </c>
      <c r="W246" s="147">
        <f>V246*K246</f>
        <v>0</v>
      </c>
      <c r="X246" s="147">
        <v>0</v>
      </c>
      <c r="Y246" s="147">
        <f>X246*K246</f>
        <v>0</v>
      </c>
      <c r="Z246" s="147">
        <v>0</v>
      </c>
      <c r="AA246" s="148">
        <f>Z246*K246</f>
        <v>0</v>
      </c>
      <c r="AR246" s="20" t="s">
        <v>135</v>
      </c>
      <c r="AT246" s="20" t="s">
        <v>131</v>
      </c>
      <c r="AU246" s="20" t="s">
        <v>95</v>
      </c>
      <c r="AY246" s="20" t="s">
        <v>130</v>
      </c>
      <c r="BE246" s="149">
        <f>IF(U246="základní",N246,0)</f>
        <v>0</v>
      </c>
      <c r="BF246" s="149">
        <f>IF(U246="snížená",N246,0)</f>
        <v>0</v>
      </c>
      <c r="BG246" s="149">
        <f>IF(U246="zákl. přenesená",N246,0)</f>
        <v>0</v>
      </c>
      <c r="BH246" s="149">
        <f>IF(U246="sníž. přenesená",N246,0)</f>
        <v>0</v>
      </c>
      <c r="BI246" s="149">
        <f>IF(U246="nulová",N246,0)</f>
        <v>0</v>
      </c>
      <c r="BJ246" s="20" t="s">
        <v>80</v>
      </c>
      <c r="BK246" s="149">
        <f>ROUND(L246*K246,2)</f>
        <v>0</v>
      </c>
      <c r="BL246" s="20" t="s">
        <v>135</v>
      </c>
      <c r="BM246" s="20" t="s">
        <v>438</v>
      </c>
    </row>
    <row r="247" spans="2:65" s="1" customFormat="1" ht="150" customHeight="1">
      <c r="B247" s="34"/>
      <c r="C247" s="35"/>
      <c r="D247" s="35"/>
      <c r="E247" s="35"/>
      <c r="F247" s="283" t="s">
        <v>1416</v>
      </c>
      <c r="G247" s="284"/>
      <c r="H247" s="284"/>
      <c r="I247" s="284"/>
      <c r="J247" s="35"/>
      <c r="K247" s="35"/>
      <c r="L247" s="35"/>
      <c r="M247" s="35"/>
      <c r="N247" s="35"/>
      <c r="O247" s="35"/>
      <c r="P247" s="35"/>
      <c r="Q247" s="35"/>
      <c r="R247" s="36"/>
      <c r="T247" s="173"/>
      <c r="U247" s="35"/>
      <c r="V247" s="35"/>
      <c r="W247" s="35"/>
      <c r="X247" s="35"/>
      <c r="Y247" s="35"/>
      <c r="Z247" s="35"/>
      <c r="AA247" s="73"/>
      <c r="AT247" s="20" t="s">
        <v>481</v>
      </c>
      <c r="AU247" s="20" t="s">
        <v>95</v>
      </c>
    </row>
    <row r="248" spans="2:65" s="1" customFormat="1" ht="31.5" customHeight="1">
      <c r="B248" s="140"/>
      <c r="C248" s="141">
        <v>87</v>
      </c>
      <c r="D248" s="141" t="s">
        <v>131</v>
      </c>
      <c r="E248" s="142" t="s">
        <v>1417</v>
      </c>
      <c r="F248" s="260" t="s">
        <v>1418</v>
      </c>
      <c r="G248" s="260"/>
      <c r="H248" s="260"/>
      <c r="I248" s="260"/>
      <c r="J248" s="143" t="s">
        <v>419</v>
      </c>
      <c r="K248" s="144">
        <v>8</v>
      </c>
      <c r="L248" s="261">
        <v>0</v>
      </c>
      <c r="M248" s="261"/>
      <c r="N248" s="280">
        <f>ROUND(L248*K248,2)</f>
        <v>0</v>
      </c>
      <c r="O248" s="280"/>
      <c r="P248" s="280"/>
      <c r="Q248" s="280"/>
      <c r="R248" s="145"/>
      <c r="T248" s="146" t="s">
        <v>5</v>
      </c>
      <c r="U248" s="43" t="s">
        <v>39</v>
      </c>
      <c r="V248" s="147">
        <v>0</v>
      </c>
      <c r="W248" s="147">
        <f>V248*K248</f>
        <v>0</v>
      </c>
      <c r="X248" s="147">
        <v>0</v>
      </c>
      <c r="Y248" s="147">
        <f>X248*K248</f>
        <v>0</v>
      </c>
      <c r="Z248" s="147">
        <v>0</v>
      </c>
      <c r="AA248" s="148">
        <f>Z248*K248</f>
        <v>0</v>
      </c>
      <c r="AR248" s="20" t="s">
        <v>135</v>
      </c>
      <c r="AT248" s="20" t="s">
        <v>131</v>
      </c>
      <c r="AU248" s="20" t="s">
        <v>95</v>
      </c>
      <c r="AY248" s="20" t="s">
        <v>130</v>
      </c>
      <c r="BE248" s="149">
        <f>IF(U248="základní",N248,0)</f>
        <v>0</v>
      </c>
      <c r="BF248" s="149">
        <f>IF(U248="snížená",N248,0)</f>
        <v>0</v>
      </c>
      <c r="BG248" s="149">
        <f>IF(U248="zákl. přenesená",N248,0)</f>
        <v>0</v>
      </c>
      <c r="BH248" s="149">
        <f>IF(U248="sníž. přenesená",N248,0)</f>
        <v>0</v>
      </c>
      <c r="BI248" s="149">
        <f>IF(U248="nulová",N248,0)</f>
        <v>0</v>
      </c>
      <c r="BJ248" s="20" t="s">
        <v>80</v>
      </c>
      <c r="BK248" s="149">
        <f>ROUND(L248*K248,2)</f>
        <v>0</v>
      </c>
      <c r="BL248" s="20" t="s">
        <v>135</v>
      </c>
      <c r="BM248" s="20" t="s">
        <v>442</v>
      </c>
    </row>
    <row r="249" spans="2:65" s="1" customFormat="1" ht="22.5" customHeight="1">
      <c r="B249" s="140"/>
      <c r="C249" s="141">
        <v>88</v>
      </c>
      <c r="D249" s="141" t="s">
        <v>131</v>
      </c>
      <c r="E249" s="142" t="s">
        <v>1419</v>
      </c>
      <c r="F249" s="260" t="s">
        <v>1420</v>
      </c>
      <c r="G249" s="260"/>
      <c r="H249" s="260"/>
      <c r="I249" s="260"/>
      <c r="J249" s="143" t="s">
        <v>424</v>
      </c>
      <c r="K249" s="144">
        <v>1</v>
      </c>
      <c r="L249" s="261">
        <v>0</v>
      </c>
      <c r="M249" s="261"/>
      <c r="N249" s="280">
        <f>ROUND(L249*K249,2)</f>
        <v>0</v>
      </c>
      <c r="O249" s="280"/>
      <c r="P249" s="280"/>
      <c r="Q249" s="280"/>
      <c r="R249" s="145"/>
      <c r="T249" s="146" t="s">
        <v>5</v>
      </c>
      <c r="U249" s="43" t="s">
        <v>39</v>
      </c>
      <c r="V249" s="147">
        <v>0</v>
      </c>
      <c r="W249" s="147">
        <f>V249*K249</f>
        <v>0</v>
      </c>
      <c r="X249" s="147">
        <v>0</v>
      </c>
      <c r="Y249" s="147">
        <f>X249*K249</f>
        <v>0</v>
      </c>
      <c r="Z249" s="147">
        <v>0</v>
      </c>
      <c r="AA249" s="148">
        <f>Z249*K249</f>
        <v>0</v>
      </c>
      <c r="AR249" s="20" t="s">
        <v>135</v>
      </c>
      <c r="AT249" s="20" t="s">
        <v>131</v>
      </c>
      <c r="AU249" s="20" t="s">
        <v>95</v>
      </c>
      <c r="AY249" s="20" t="s">
        <v>130</v>
      </c>
      <c r="BE249" s="149">
        <f>IF(U249="základní",N249,0)</f>
        <v>0</v>
      </c>
      <c r="BF249" s="149">
        <f>IF(U249="snížená",N249,0)</f>
        <v>0</v>
      </c>
      <c r="BG249" s="149">
        <f>IF(U249="zákl. přenesená",N249,0)</f>
        <v>0</v>
      </c>
      <c r="BH249" s="149">
        <f>IF(U249="sníž. přenesená",N249,0)</f>
        <v>0</v>
      </c>
      <c r="BI249" s="149">
        <f>IF(U249="nulová",N249,0)</f>
        <v>0</v>
      </c>
      <c r="BJ249" s="20" t="s">
        <v>80</v>
      </c>
      <c r="BK249" s="149">
        <f>ROUND(L249*K249,2)</f>
        <v>0</v>
      </c>
      <c r="BL249" s="20" t="s">
        <v>135</v>
      </c>
      <c r="BM249" s="20" t="s">
        <v>446</v>
      </c>
    </row>
    <row r="250" spans="2:65" s="1" customFormat="1" ht="90" customHeight="1">
      <c r="B250" s="34"/>
      <c r="C250" s="35"/>
      <c r="D250" s="35"/>
      <c r="E250" s="35"/>
      <c r="F250" s="283" t="s">
        <v>1421</v>
      </c>
      <c r="G250" s="284"/>
      <c r="H250" s="284"/>
      <c r="I250" s="284"/>
      <c r="J250" s="35"/>
      <c r="K250" s="35"/>
      <c r="L250" s="35"/>
      <c r="M250" s="35"/>
      <c r="N250" s="35"/>
      <c r="O250" s="35"/>
      <c r="P250" s="35"/>
      <c r="Q250" s="35"/>
      <c r="R250" s="36"/>
      <c r="T250" s="173"/>
      <c r="U250" s="35"/>
      <c r="V250" s="35"/>
      <c r="W250" s="35"/>
      <c r="X250" s="35"/>
      <c r="Y250" s="35"/>
      <c r="Z250" s="35"/>
      <c r="AA250" s="73"/>
      <c r="AT250" s="20" t="s">
        <v>481</v>
      </c>
      <c r="AU250" s="20" t="s">
        <v>95</v>
      </c>
    </row>
    <row r="251" spans="2:65" s="1" customFormat="1" ht="31.5" customHeight="1">
      <c r="B251" s="140"/>
      <c r="C251" s="141">
        <v>89</v>
      </c>
      <c r="D251" s="141" t="s">
        <v>131</v>
      </c>
      <c r="E251" s="142" t="s">
        <v>443</v>
      </c>
      <c r="F251" s="260" t="s">
        <v>444</v>
      </c>
      <c r="G251" s="260"/>
      <c r="H251" s="260"/>
      <c r="I251" s="260"/>
      <c r="J251" s="143" t="s">
        <v>445</v>
      </c>
      <c r="K251" s="144">
        <v>1</v>
      </c>
      <c r="L251" s="261">
        <v>0</v>
      </c>
      <c r="M251" s="261"/>
      <c r="N251" s="280">
        <f>ROUND(L251*K251,2)</f>
        <v>0</v>
      </c>
      <c r="O251" s="280"/>
      <c r="P251" s="280"/>
      <c r="Q251" s="280"/>
      <c r="R251" s="145"/>
      <c r="T251" s="146" t="s">
        <v>5</v>
      </c>
      <c r="U251" s="43" t="s">
        <v>39</v>
      </c>
      <c r="V251" s="147">
        <v>0</v>
      </c>
      <c r="W251" s="147">
        <f>V251*K251</f>
        <v>0</v>
      </c>
      <c r="X251" s="147">
        <v>0</v>
      </c>
      <c r="Y251" s="147">
        <f>X251*K251</f>
        <v>0</v>
      </c>
      <c r="Z251" s="147">
        <v>0</v>
      </c>
      <c r="AA251" s="148">
        <f>Z251*K251</f>
        <v>0</v>
      </c>
      <c r="AR251" s="20" t="s">
        <v>135</v>
      </c>
      <c r="AT251" s="20" t="s">
        <v>131</v>
      </c>
      <c r="AU251" s="20" t="s">
        <v>95</v>
      </c>
      <c r="AY251" s="20" t="s">
        <v>130</v>
      </c>
      <c r="BE251" s="149">
        <f>IF(U251="základní",N251,0)</f>
        <v>0</v>
      </c>
      <c r="BF251" s="149">
        <f>IF(U251="snížená",N251,0)</f>
        <v>0</v>
      </c>
      <c r="BG251" s="149">
        <f>IF(U251="zákl. přenesená",N251,0)</f>
        <v>0</v>
      </c>
      <c r="BH251" s="149">
        <f>IF(U251="sníž. přenesená",N251,0)</f>
        <v>0</v>
      </c>
      <c r="BI251" s="149">
        <f>IF(U251="nulová",N251,0)</f>
        <v>0</v>
      </c>
      <c r="BJ251" s="20" t="s">
        <v>80</v>
      </c>
      <c r="BK251" s="149">
        <f>ROUND(L251*K251,2)</f>
        <v>0</v>
      </c>
      <c r="BL251" s="20" t="s">
        <v>135</v>
      </c>
      <c r="BM251" s="20" t="s">
        <v>450</v>
      </c>
    </row>
    <row r="252" spans="2:65" s="1" customFormat="1" ht="22.5" customHeight="1">
      <c r="B252" s="140"/>
      <c r="C252" s="141">
        <v>90</v>
      </c>
      <c r="D252" s="141" t="s">
        <v>131</v>
      </c>
      <c r="E252" s="142" t="s">
        <v>448</v>
      </c>
      <c r="F252" s="260" t="s">
        <v>449</v>
      </c>
      <c r="G252" s="260"/>
      <c r="H252" s="260"/>
      <c r="I252" s="260"/>
      <c r="J252" s="143" t="s">
        <v>445</v>
      </c>
      <c r="K252" s="144">
        <v>1</v>
      </c>
      <c r="L252" s="261">
        <v>0</v>
      </c>
      <c r="M252" s="261"/>
      <c r="N252" s="280">
        <f>ROUND(L252*K252,2)</f>
        <v>0</v>
      </c>
      <c r="O252" s="280"/>
      <c r="P252" s="280"/>
      <c r="Q252" s="280"/>
      <c r="R252" s="145"/>
      <c r="T252" s="146" t="s">
        <v>5</v>
      </c>
      <c r="U252" s="43" t="s">
        <v>39</v>
      </c>
      <c r="V252" s="147">
        <v>0</v>
      </c>
      <c r="W252" s="147">
        <f>V252*K252</f>
        <v>0</v>
      </c>
      <c r="X252" s="147">
        <v>0</v>
      </c>
      <c r="Y252" s="147">
        <f>X252*K252</f>
        <v>0</v>
      </c>
      <c r="Z252" s="147">
        <v>0</v>
      </c>
      <c r="AA252" s="148">
        <f>Z252*K252</f>
        <v>0</v>
      </c>
      <c r="AR252" s="20" t="s">
        <v>135</v>
      </c>
      <c r="AT252" s="20" t="s">
        <v>131</v>
      </c>
      <c r="AU252" s="20" t="s">
        <v>95</v>
      </c>
      <c r="AY252" s="20" t="s">
        <v>130</v>
      </c>
      <c r="BE252" s="149">
        <f>IF(U252="základní",N252,0)</f>
        <v>0</v>
      </c>
      <c r="BF252" s="149">
        <f>IF(U252="snížená",N252,0)</f>
        <v>0</v>
      </c>
      <c r="BG252" s="149">
        <f>IF(U252="zákl. přenesená",N252,0)</f>
        <v>0</v>
      </c>
      <c r="BH252" s="149">
        <f>IF(U252="sníž. přenesená",N252,0)</f>
        <v>0</v>
      </c>
      <c r="BI252" s="149">
        <f>IF(U252="nulová",N252,0)</f>
        <v>0</v>
      </c>
      <c r="BJ252" s="20" t="s">
        <v>80</v>
      </c>
      <c r="BK252" s="149">
        <f>ROUND(L252*K252,2)</f>
        <v>0</v>
      </c>
      <c r="BL252" s="20" t="s">
        <v>135</v>
      </c>
      <c r="BM252" s="20" t="s">
        <v>454</v>
      </c>
    </row>
    <row r="253" spans="2:65" s="1" customFormat="1" ht="66" customHeight="1">
      <c r="B253" s="34"/>
      <c r="C253" s="35"/>
      <c r="D253" s="35"/>
      <c r="E253" s="35"/>
      <c r="F253" s="283" t="s">
        <v>635</v>
      </c>
      <c r="G253" s="284"/>
      <c r="H253" s="284"/>
      <c r="I253" s="284"/>
      <c r="J253" s="35"/>
      <c r="K253" s="35"/>
      <c r="L253" s="35"/>
      <c r="M253" s="35"/>
      <c r="N253" s="35"/>
      <c r="O253" s="35"/>
      <c r="P253" s="35"/>
      <c r="Q253" s="35"/>
      <c r="R253" s="36"/>
      <c r="T253" s="173"/>
      <c r="U253" s="35"/>
      <c r="V253" s="35"/>
      <c r="W253" s="35"/>
      <c r="X253" s="35"/>
      <c r="Y253" s="35"/>
      <c r="Z253" s="35"/>
      <c r="AA253" s="73"/>
      <c r="AT253" s="20" t="s">
        <v>481</v>
      </c>
      <c r="AU253" s="20" t="s">
        <v>95</v>
      </c>
    </row>
    <row r="254" spans="2:65" s="1" customFormat="1" ht="44.25" customHeight="1">
      <c r="B254" s="140"/>
      <c r="C254" s="141">
        <v>91</v>
      </c>
      <c r="D254" s="141" t="s">
        <v>131</v>
      </c>
      <c r="E254" s="142" t="s">
        <v>452</v>
      </c>
      <c r="F254" s="260" t="s">
        <v>453</v>
      </c>
      <c r="G254" s="260"/>
      <c r="H254" s="260"/>
      <c r="I254" s="260"/>
      <c r="J254" s="143" t="s">
        <v>445</v>
      </c>
      <c r="K254" s="144">
        <v>1</v>
      </c>
      <c r="L254" s="261">
        <v>0</v>
      </c>
      <c r="M254" s="261"/>
      <c r="N254" s="280">
        <f>ROUND(L254*K254,2)</f>
        <v>0</v>
      </c>
      <c r="O254" s="280"/>
      <c r="P254" s="280"/>
      <c r="Q254" s="280"/>
      <c r="R254" s="145"/>
      <c r="T254" s="146" t="s">
        <v>5</v>
      </c>
      <c r="U254" s="43" t="s">
        <v>39</v>
      </c>
      <c r="V254" s="147">
        <v>0</v>
      </c>
      <c r="W254" s="147">
        <f>V254*K254</f>
        <v>0</v>
      </c>
      <c r="X254" s="147">
        <v>0</v>
      </c>
      <c r="Y254" s="147">
        <f>X254*K254</f>
        <v>0</v>
      </c>
      <c r="Z254" s="147">
        <v>0</v>
      </c>
      <c r="AA254" s="148">
        <f>Z254*K254</f>
        <v>0</v>
      </c>
      <c r="AR254" s="20" t="s">
        <v>135</v>
      </c>
      <c r="AT254" s="20" t="s">
        <v>131</v>
      </c>
      <c r="AU254" s="20" t="s">
        <v>95</v>
      </c>
      <c r="AY254" s="20" t="s">
        <v>130</v>
      </c>
      <c r="BE254" s="149">
        <f>IF(U254="základní",N254,0)</f>
        <v>0</v>
      </c>
      <c r="BF254" s="149">
        <f>IF(U254="snížená",N254,0)</f>
        <v>0</v>
      </c>
      <c r="BG254" s="149">
        <f>IF(U254="zákl. přenesená",N254,0)</f>
        <v>0</v>
      </c>
      <c r="BH254" s="149">
        <f>IF(U254="sníž. přenesená",N254,0)</f>
        <v>0</v>
      </c>
      <c r="BI254" s="149">
        <f>IF(U254="nulová",N254,0)</f>
        <v>0</v>
      </c>
      <c r="BJ254" s="20" t="s">
        <v>80</v>
      </c>
      <c r="BK254" s="149">
        <f>ROUND(L254*K254,2)</f>
        <v>0</v>
      </c>
      <c r="BL254" s="20" t="s">
        <v>135</v>
      </c>
      <c r="BM254" s="20" t="s">
        <v>457</v>
      </c>
    </row>
    <row r="255" spans="2:65" s="1" customFormat="1" ht="234" customHeight="1">
      <c r="B255" s="34"/>
      <c r="C255" s="35"/>
      <c r="D255" s="35"/>
      <c r="E255" s="35"/>
      <c r="F255" s="283" t="s">
        <v>636</v>
      </c>
      <c r="G255" s="284"/>
      <c r="H255" s="284"/>
      <c r="I255" s="284"/>
      <c r="J255" s="35"/>
      <c r="K255" s="35"/>
      <c r="L255" s="35"/>
      <c r="M255" s="35"/>
      <c r="N255" s="35"/>
      <c r="O255" s="35"/>
      <c r="P255" s="35"/>
      <c r="Q255" s="35"/>
      <c r="R255" s="36"/>
      <c r="T255" s="173"/>
      <c r="U255" s="35"/>
      <c r="V255" s="35"/>
      <c r="W255" s="35"/>
      <c r="X255" s="35"/>
      <c r="Y255" s="35"/>
      <c r="Z255" s="35"/>
      <c r="AA255" s="73"/>
      <c r="AT255" s="20" t="s">
        <v>481</v>
      </c>
      <c r="AU255" s="20" t="s">
        <v>95</v>
      </c>
    </row>
    <row r="256" spans="2:65" s="1" customFormat="1" ht="22.5" customHeight="1">
      <c r="B256" s="140"/>
      <c r="C256" s="141">
        <v>92</v>
      </c>
      <c r="D256" s="141" t="s">
        <v>131</v>
      </c>
      <c r="E256" s="142" t="s">
        <v>455</v>
      </c>
      <c r="F256" s="260" t="s">
        <v>456</v>
      </c>
      <c r="G256" s="260"/>
      <c r="H256" s="260"/>
      <c r="I256" s="260"/>
      <c r="J256" s="143" t="s">
        <v>445</v>
      </c>
      <c r="K256" s="144">
        <v>1</v>
      </c>
      <c r="L256" s="261">
        <v>0</v>
      </c>
      <c r="M256" s="261"/>
      <c r="N256" s="280">
        <f>ROUND(L256*K256,2)</f>
        <v>0</v>
      </c>
      <c r="O256" s="280"/>
      <c r="P256" s="280"/>
      <c r="Q256" s="280"/>
      <c r="R256" s="145"/>
      <c r="T256" s="146" t="s">
        <v>5</v>
      </c>
      <c r="U256" s="43" t="s">
        <v>39</v>
      </c>
      <c r="V256" s="147">
        <v>0</v>
      </c>
      <c r="W256" s="147">
        <f>V256*K256</f>
        <v>0</v>
      </c>
      <c r="X256" s="147">
        <v>0</v>
      </c>
      <c r="Y256" s="147">
        <f>X256*K256</f>
        <v>0</v>
      </c>
      <c r="Z256" s="147">
        <v>0</v>
      </c>
      <c r="AA256" s="148">
        <f>Z256*K256</f>
        <v>0</v>
      </c>
      <c r="AR256" s="20" t="s">
        <v>135</v>
      </c>
      <c r="AT256" s="20" t="s">
        <v>131</v>
      </c>
      <c r="AU256" s="20" t="s">
        <v>95</v>
      </c>
      <c r="AY256" s="20" t="s">
        <v>130</v>
      </c>
      <c r="BE256" s="149">
        <f>IF(U256="základní",N256,0)</f>
        <v>0</v>
      </c>
      <c r="BF256" s="149">
        <f>IF(U256="snížená",N256,0)</f>
        <v>0</v>
      </c>
      <c r="BG256" s="149">
        <f>IF(U256="zákl. přenesená",N256,0)</f>
        <v>0</v>
      </c>
      <c r="BH256" s="149">
        <f>IF(U256="sníž. přenesená",N256,0)</f>
        <v>0</v>
      </c>
      <c r="BI256" s="149">
        <f>IF(U256="nulová",N256,0)</f>
        <v>0</v>
      </c>
      <c r="BJ256" s="20" t="s">
        <v>80</v>
      </c>
      <c r="BK256" s="149">
        <f>ROUND(L256*K256,2)</f>
        <v>0</v>
      </c>
      <c r="BL256" s="20" t="s">
        <v>135</v>
      </c>
      <c r="BM256" s="20" t="s">
        <v>460</v>
      </c>
    </row>
    <row r="257" spans="2:65" s="1" customFormat="1" ht="246" customHeight="1">
      <c r="B257" s="34"/>
      <c r="C257" s="35"/>
      <c r="D257" s="35"/>
      <c r="E257" s="35"/>
      <c r="F257" s="283" t="s">
        <v>637</v>
      </c>
      <c r="G257" s="284"/>
      <c r="H257" s="284"/>
      <c r="I257" s="284"/>
      <c r="J257" s="35"/>
      <c r="K257" s="35"/>
      <c r="L257" s="35"/>
      <c r="M257" s="35"/>
      <c r="N257" s="35"/>
      <c r="O257" s="35"/>
      <c r="P257" s="35"/>
      <c r="Q257" s="35"/>
      <c r="R257" s="36"/>
      <c r="T257" s="173"/>
      <c r="U257" s="35"/>
      <c r="V257" s="35"/>
      <c r="W257" s="35"/>
      <c r="X257" s="35"/>
      <c r="Y257" s="35"/>
      <c r="Z257" s="35"/>
      <c r="AA257" s="73"/>
      <c r="AT257" s="20" t="s">
        <v>481</v>
      </c>
      <c r="AU257" s="20" t="s">
        <v>95</v>
      </c>
    </row>
    <row r="258" spans="2:65" s="1" customFormat="1" ht="57" customHeight="1">
      <c r="B258" s="140"/>
      <c r="C258" s="141">
        <v>93</v>
      </c>
      <c r="D258" s="141" t="s">
        <v>131</v>
      </c>
      <c r="E258" s="142" t="s">
        <v>458</v>
      </c>
      <c r="F258" s="260" t="s">
        <v>459</v>
      </c>
      <c r="G258" s="260"/>
      <c r="H258" s="260"/>
      <c r="I258" s="260"/>
      <c r="J258" s="143" t="s">
        <v>424</v>
      </c>
      <c r="K258" s="144">
        <v>1</v>
      </c>
      <c r="L258" s="261">
        <v>0</v>
      </c>
      <c r="M258" s="261"/>
      <c r="N258" s="280">
        <f>ROUND(L258*K258,2)</f>
        <v>0</v>
      </c>
      <c r="O258" s="280"/>
      <c r="P258" s="280"/>
      <c r="Q258" s="280"/>
      <c r="R258" s="145"/>
      <c r="T258" s="146" t="s">
        <v>5</v>
      </c>
      <c r="U258" s="43" t="s">
        <v>39</v>
      </c>
      <c r="V258" s="147">
        <v>0</v>
      </c>
      <c r="W258" s="147">
        <f>V258*K258</f>
        <v>0</v>
      </c>
      <c r="X258" s="147">
        <v>0</v>
      </c>
      <c r="Y258" s="147">
        <f>X258*K258</f>
        <v>0</v>
      </c>
      <c r="Z258" s="147">
        <v>0</v>
      </c>
      <c r="AA258" s="148">
        <f>Z258*K258</f>
        <v>0</v>
      </c>
      <c r="AR258" s="20" t="s">
        <v>135</v>
      </c>
      <c r="AT258" s="20" t="s">
        <v>131</v>
      </c>
      <c r="AU258" s="20" t="s">
        <v>95</v>
      </c>
      <c r="AY258" s="20" t="s">
        <v>130</v>
      </c>
      <c r="BE258" s="149">
        <f>IF(U258="základní",N258,0)</f>
        <v>0</v>
      </c>
      <c r="BF258" s="149">
        <f>IF(U258="snížená",N258,0)</f>
        <v>0</v>
      </c>
      <c r="BG258" s="149">
        <f>IF(U258="zákl. přenesená",N258,0)</f>
        <v>0</v>
      </c>
      <c r="BH258" s="149">
        <f>IF(U258="sníž. přenesená",N258,0)</f>
        <v>0</v>
      </c>
      <c r="BI258" s="149">
        <f>IF(U258="nulová",N258,0)</f>
        <v>0</v>
      </c>
      <c r="BJ258" s="20" t="s">
        <v>80</v>
      </c>
      <c r="BK258" s="149">
        <f>ROUND(L258*K258,2)</f>
        <v>0</v>
      </c>
      <c r="BL258" s="20" t="s">
        <v>135</v>
      </c>
      <c r="BM258" s="20" t="s">
        <v>464</v>
      </c>
    </row>
    <row r="259" spans="2:65" s="1" customFormat="1" ht="31.5" customHeight="1">
      <c r="B259" s="140"/>
      <c r="C259" s="141">
        <v>94</v>
      </c>
      <c r="D259" s="141" t="s">
        <v>131</v>
      </c>
      <c r="E259" s="142" t="s">
        <v>462</v>
      </c>
      <c r="F259" s="260" t="s">
        <v>463</v>
      </c>
      <c r="G259" s="260"/>
      <c r="H259" s="260"/>
      <c r="I259" s="260"/>
      <c r="J259" s="143" t="s">
        <v>445</v>
      </c>
      <c r="K259" s="144">
        <v>1</v>
      </c>
      <c r="L259" s="261">
        <v>0</v>
      </c>
      <c r="M259" s="261"/>
      <c r="N259" s="280">
        <f>ROUND(L259*K259,2)</f>
        <v>0</v>
      </c>
      <c r="O259" s="280"/>
      <c r="P259" s="280"/>
      <c r="Q259" s="280"/>
      <c r="R259" s="145"/>
      <c r="T259" s="146" t="s">
        <v>5</v>
      </c>
      <c r="U259" s="43" t="s">
        <v>39</v>
      </c>
      <c r="V259" s="147">
        <v>0</v>
      </c>
      <c r="W259" s="147">
        <f>V259*K259</f>
        <v>0</v>
      </c>
      <c r="X259" s="147">
        <v>0</v>
      </c>
      <c r="Y259" s="147">
        <f>X259*K259</f>
        <v>0</v>
      </c>
      <c r="Z259" s="147">
        <v>0</v>
      </c>
      <c r="AA259" s="148">
        <f>Z259*K259</f>
        <v>0</v>
      </c>
      <c r="AR259" s="20" t="s">
        <v>135</v>
      </c>
      <c r="AT259" s="20" t="s">
        <v>131</v>
      </c>
      <c r="AU259" s="20" t="s">
        <v>95</v>
      </c>
      <c r="AY259" s="20" t="s">
        <v>130</v>
      </c>
      <c r="BE259" s="149">
        <f>IF(U259="základní",N259,0)</f>
        <v>0</v>
      </c>
      <c r="BF259" s="149">
        <f>IF(U259="snížená",N259,0)</f>
        <v>0</v>
      </c>
      <c r="BG259" s="149">
        <f>IF(U259="zákl. přenesená",N259,0)</f>
        <v>0</v>
      </c>
      <c r="BH259" s="149">
        <f>IF(U259="sníž. přenesená",N259,0)</f>
        <v>0</v>
      </c>
      <c r="BI259" s="149">
        <f>IF(U259="nulová",N259,0)</f>
        <v>0</v>
      </c>
      <c r="BJ259" s="20" t="s">
        <v>80</v>
      </c>
      <c r="BK259" s="149">
        <f>ROUND(L259*K259,2)</f>
        <v>0</v>
      </c>
      <c r="BL259" s="20" t="s">
        <v>135</v>
      </c>
      <c r="BM259" s="20" t="s">
        <v>467</v>
      </c>
    </row>
    <row r="260" spans="2:65" s="1" customFormat="1" ht="162" customHeight="1">
      <c r="B260" s="34"/>
      <c r="C260" s="35"/>
      <c r="D260" s="35"/>
      <c r="E260" s="35"/>
      <c r="F260" s="283" t="s">
        <v>638</v>
      </c>
      <c r="G260" s="284"/>
      <c r="H260" s="284"/>
      <c r="I260" s="284"/>
      <c r="J260" s="35"/>
      <c r="K260" s="35"/>
      <c r="L260" s="35"/>
      <c r="M260" s="35"/>
      <c r="N260" s="35"/>
      <c r="O260" s="35"/>
      <c r="P260" s="35"/>
      <c r="Q260" s="35"/>
      <c r="R260" s="36"/>
      <c r="T260" s="173"/>
      <c r="U260" s="35"/>
      <c r="V260" s="35"/>
      <c r="W260" s="35"/>
      <c r="X260" s="35"/>
      <c r="Y260" s="35"/>
      <c r="Z260" s="35"/>
      <c r="AA260" s="73"/>
      <c r="AT260" s="20" t="s">
        <v>481</v>
      </c>
      <c r="AU260" s="20" t="s">
        <v>95</v>
      </c>
    </row>
    <row r="261" spans="2:65" s="1" customFormat="1" ht="44.25" customHeight="1">
      <c r="B261" s="140"/>
      <c r="C261" s="141">
        <v>95</v>
      </c>
      <c r="D261" s="141" t="s">
        <v>131</v>
      </c>
      <c r="E261" s="142" t="s">
        <v>465</v>
      </c>
      <c r="F261" s="260" t="s">
        <v>466</v>
      </c>
      <c r="G261" s="260"/>
      <c r="H261" s="260"/>
      <c r="I261" s="260"/>
      <c r="J261" s="143" t="s">
        <v>445</v>
      </c>
      <c r="K261" s="144">
        <v>1</v>
      </c>
      <c r="L261" s="261">
        <v>0</v>
      </c>
      <c r="M261" s="261"/>
      <c r="N261" s="280">
        <f>ROUND(L261*K261,2)</f>
        <v>0</v>
      </c>
      <c r="O261" s="280"/>
      <c r="P261" s="280"/>
      <c r="Q261" s="280"/>
      <c r="R261" s="145"/>
      <c r="T261" s="146" t="s">
        <v>5</v>
      </c>
      <c r="U261" s="43" t="s">
        <v>39</v>
      </c>
      <c r="V261" s="147">
        <v>0</v>
      </c>
      <c r="W261" s="147">
        <f>V261*K261</f>
        <v>0</v>
      </c>
      <c r="X261" s="147">
        <v>0</v>
      </c>
      <c r="Y261" s="147">
        <f>X261*K261</f>
        <v>0</v>
      </c>
      <c r="Z261" s="147">
        <v>0</v>
      </c>
      <c r="AA261" s="148">
        <f>Z261*K261</f>
        <v>0</v>
      </c>
      <c r="AR261" s="20" t="s">
        <v>135</v>
      </c>
      <c r="AT261" s="20" t="s">
        <v>131</v>
      </c>
      <c r="AU261" s="20" t="s">
        <v>95</v>
      </c>
      <c r="AY261" s="20" t="s">
        <v>130</v>
      </c>
      <c r="BE261" s="149">
        <f>IF(U261="základní",N261,0)</f>
        <v>0</v>
      </c>
      <c r="BF261" s="149">
        <f>IF(U261="snížená",N261,0)</f>
        <v>0</v>
      </c>
      <c r="BG261" s="149">
        <f>IF(U261="zákl. přenesená",N261,0)</f>
        <v>0</v>
      </c>
      <c r="BH261" s="149">
        <f>IF(U261="sníž. přenesená",N261,0)</f>
        <v>0</v>
      </c>
      <c r="BI261" s="149">
        <f>IF(U261="nulová",N261,0)</f>
        <v>0</v>
      </c>
      <c r="BJ261" s="20" t="s">
        <v>80</v>
      </c>
      <c r="BK261" s="149">
        <f>ROUND(L261*K261,2)</f>
        <v>0</v>
      </c>
      <c r="BL261" s="20" t="s">
        <v>135</v>
      </c>
      <c r="BM261" s="20" t="s">
        <v>470</v>
      </c>
    </row>
    <row r="262" spans="2:65" s="1" customFormat="1" ht="150" customHeight="1">
      <c r="B262" s="34"/>
      <c r="C262" s="35"/>
      <c r="D262" s="35"/>
      <c r="E262" s="35"/>
      <c r="F262" s="283" t="s">
        <v>639</v>
      </c>
      <c r="G262" s="284"/>
      <c r="H262" s="284"/>
      <c r="I262" s="284"/>
      <c r="J262" s="35"/>
      <c r="K262" s="35"/>
      <c r="L262" s="35"/>
      <c r="M262" s="35"/>
      <c r="N262" s="35"/>
      <c r="O262" s="35"/>
      <c r="P262" s="35"/>
      <c r="Q262" s="35"/>
      <c r="R262" s="36"/>
      <c r="T262" s="173"/>
      <c r="U262" s="35"/>
      <c r="V262" s="35"/>
      <c r="W262" s="35"/>
      <c r="X262" s="35"/>
      <c r="Y262" s="35"/>
      <c r="Z262" s="35"/>
      <c r="AA262" s="73"/>
      <c r="AT262" s="20" t="s">
        <v>481</v>
      </c>
      <c r="AU262" s="20" t="s">
        <v>95</v>
      </c>
    </row>
    <row r="263" spans="2:65" s="1" customFormat="1" ht="22.5" customHeight="1">
      <c r="B263" s="140"/>
      <c r="C263" s="141">
        <v>96</v>
      </c>
      <c r="D263" s="141" t="s">
        <v>131</v>
      </c>
      <c r="E263" s="142" t="s">
        <v>468</v>
      </c>
      <c r="F263" s="260" t="s">
        <v>469</v>
      </c>
      <c r="G263" s="260"/>
      <c r="H263" s="260"/>
      <c r="I263" s="260"/>
      <c r="J263" s="143" t="s">
        <v>445</v>
      </c>
      <c r="K263" s="144">
        <v>1</v>
      </c>
      <c r="L263" s="261">
        <v>0</v>
      </c>
      <c r="M263" s="261"/>
      <c r="N263" s="280">
        <f>ROUND(L263*K263,2)</f>
        <v>0</v>
      </c>
      <c r="O263" s="280"/>
      <c r="P263" s="280"/>
      <c r="Q263" s="280"/>
      <c r="R263" s="145"/>
      <c r="T263" s="146" t="s">
        <v>5</v>
      </c>
      <c r="U263" s="43" t="s">
        <v>39</v>
      </c>
      <c r="V263" s="147">
        <v>0</v>
      </c>
      <c r="W263" s="147">
        <f>V263*K263</f>
        <v>0</v>
      </c>
      <c r="X263" s="147">
        <v>0</v>
      </c>
      <c r="Y263" s="147">
        <f>X263*K263</f>
        <v>0</v>
      </c>
      <c r="Z263" s="147">
        <v>0</v>
      </c>
      <c r="AA263" s="148">
        <f>Z263*K263</f>
        <v>0</v>
      </c>
      <c r="AR263" s="20" t="s">
        <v>135</v>
      </c>
      <c r="AT263" s="20" t="s">
        <v>131</v>
      </c>
      <c r="AU263" s="20" t="s">
        <v>95</v>
      </c>
      <c r="AY263" s="20" t="s">
        <v>130</v>
      </c>
      <c r="BE263" s="149">
        <f>IF(U263="základní",N263,0)</f>
        <v>0</v>
      </c>
      <c r="BF263" s="149">
        <f>IF(U263="snížená",N263,0)</f>
        <v>0</v>
      </c>
      <c r="BG263" s="149">
        <f>IF(U263="zákl. přenesená",N263,0)</f>
        <v>0</v>
      </c>
      <c r="BH263" s="149">
        <f>IF(U263="sníž. přenesená",N263,0)</f>
        <v>0</v>
      </c>
      <c r="BI263" s="149">
        <f>IF(U263="nulová",N263,0)</f>
        <v>0</v>
      </c>
      <c r="BJ263" s="20" t="s">
        <v>80</v>
      </c>
      <c r="BK263" s="149">
        <f>ROUND(L263*K263,2)</f>
        <v>0</v>
      </c>
      <c r="BL263" s="20" t="s">
        <v>135</v>
      </c>
      <c r="BM263" s="20" t="s">
        <v>473</v>
      </c>
    </row>
    <row r="264" spans="2:65" s="1" customFormat="1" ht="54" customHeight="1">
      <c r="B264" s="34"/>
      <c r="C264" s="35"/>
      <c r="D264" s="35"/>
      <c r="E264" s="35"/>
      <c r="F264" s="283" t="s">
        <v>640</v>
      </c>
      <c r="G264" s="284"/>
      <c r="H264" s="284"/>
      <c r="I264" s="284"/>
      <c r="J264" s="35"/>
      <c r="K264" s="35"/>
      <c r="L264" s="35"/>
      <c r="M264" s="35"/>
      <c r="N264" s="35"/>
      <c r="O264" s="35"/>
      <c r="P264" s="35"/>
      <c r="Q264" s="35"/>
      <c r="R264" s="36"/>
      <c r="T264" s="173"/>
      <c r="U264" s="35"/>
      <c r="V264" s="35"/>
      <c r="W264" s="35"/>
      <c r="X264" s="35"/>
      <c r="Y264" s="35"/>
      <c r="Z264" s="35"/>
      <c r="AA264" s="73"/>
      <c r="AT264" s="20" t="s">
        <v>481</v>
      </c>
      <c r="AU264" s="20" t="s">
        <v>95</v>
      </c>
    </row>
    <row r="265" spans="2:65" s="1" customFormat="1" ht="22.5" customHeight="1">
      <c r="B265" s="140"/>
      <c r="C265" s="141">
        <v>97</v>
      </c>
      <c r="D265" s="141" t="s">
        <v>131</v>
      </c>
      <c r="E265" s="142" t="s">
        <v>471</v>
      </c>
      <c r="F265" s="260" t="s">
        <v>472</v>
      </c>
      <c r="G265" s="260"/>
      <c r="H265" s="260"/>
      <c r="I265" s="260"/>
      <c r="J265" s="143" t="s">
        <v>445</v>
      </c>
      <c r="K265" s="144">
        <v>1</v>
      </c>
      <c r="L265" s="261">
        <v>0</v>
      </c>
      <c r="M265" s="261"/>
      <c r="N265" s="280">
        <f>ROUND(L265*K265,2)</f>
        <v>0</v>
      </c>
      <c r="O265" s="280"/>
      <c r="P265" s="280"/>
      <c r="Q265" s="280"/>
      <c r="R265" s="145"/>
      <c r="T265" s="146" t="s">
        <v>5</v>
      </c>
      <c r="U265" s="43" t="s">
        <v>39</v>
      </c>
      <c r="V265" s="147">
        <v>0</v>
      </c>
      <c r="W265" s="147">
        <f>V265*K265</f>
        <v>0</v>
      </c>
      <c r="X265" s="147">
        <v>0</v>
      </c>
      <c r="Y265" s="147">
        <f>X265*K265</f>
        <v>0</v>
      </c>
      <c r="Z265" s="147">
        <v>0</v>
      </c>
      <c r="AA265" s="148">
        <f>Z265*K265</f>
        <v>0</v>
      </c>
      <c r="AR265" s="20" t="s">
        <v>135</v>
      </c>
      <c r="AT265" s="20" t="s">
        <v>131</v>
      </c>
      <c r="AU265" s="20" t="s">
        <v>95</v>
      </c>
      <c r="AY265" s="20" t="s">
        <v>130</v>
      </c>
      <c r="BE265" s="149">
        <f>IF(U265="základní",N265,0)</f>
        <v>0</v>
      </c>
      <c r="BF265" s="149">
        <f>IF(U265="snížená",N265,0)</f>
        <v>0</v>
      </c>
      <c r="BG265" s="149">
        <f>IF(U265="zákl. přenesená",N265,0)</f>
        <v>0</v>
      </c>
      <c r="BH265" s="149">
        <f>IF(U265="sníž. přenesená",N265,0)</f>
        <v>0</v>
      </c>
      <c r="BI265" s="149">
        <f>IF(U265="nulová",N265,0)</f>
        <v>0</v>
      </c>
      <c r="BJ265" s="20" t="s">
        <v>80</v>
      </c>
      <c r="BK265" s="149">
        <f>ROUND(L265*K265,2)</f>
        <v>0</v>
      </c>
      <c r="BL265" s="20" t="s">
        <v>135</v>
      </c>
      <c r="BM265" s="20" t="s">
        <v>476</v>
      </c>
    </row>
    <row r="266" spans="2:65" s="1" customFormat="1" ht="222" customHeight="1">
      <c r="B266" s="34"/>
      <c r="C266" s="35"/>
      <c r="D266" s="35"/>
      <c r="E266" s="35"/>
      <c r="F266" s="283" t="s">
        <v>641</v>
      </c>
      <c r="G266" s="284"/>
      <c r="H266" s="284"/>
      <c r="I266" s="284"/>
      <c r="J266" s="35"/>
      <c r="K266" s="35"/>
      <c r="L266" s="35"/>
      <c r="M266" s="35"/>
      <c r="N266" s="35"/>
      <c r="O266" s="35"/>
      <c r="P266" s="35"/>
      <c r="Q266" s="35"/>
      <c r="R266" s="36"/>
      <c r="T266" s="173"/>
      <c r="U266" s="35"/>
      <c r="V266" s="35"/>
      <c r="W266" s="35"/>
      <c r="X266" s="35"/>
      <c r="Y266" s="35"/>
      <c r="Z266" s="35"/>
      <c r="AA266" s="73"/>
      <c r="AT266" s="20" t="s">
        <v>481</v>
      </c>
      <c r="AU266" s="20" t="s">
        <v>95</v>
      </c>
    </row>
    <row r="267" spans="2:65" s="1" customFormat="1" ht="22.5" customHeight="1">
      <c r="B267" s="140"/>
      <c r="C267" s="141">
        <v>98</v>
      </c>
      <c r="D267" s="141" t="s">
        <v>131</v>
      </c>
      <c r="E267" s="142" t="s">
        <v>474</v>
      </c>
      <c r="F267" s="260" t="s">
        <v>475</v>
      </c>
      <c r="G267" s="260"/>
      <c r="H267" s="260"/>
      <c r="I267" s="260"/>
      <c r="J267" s="143" t="s">
        <v>424</v>
      </c>
      <c r="K267" s="144">
        <v>1</v>
      </c>
      <c r="L267" s="261">
        <v>0</v>
      </c>
      <c r="M267" s="261"/>
      <c r="N267" s="280">
        <f>ROUND(L267*K267,2)</f>
        <v>0</v>
      </c>
      <c r="O267" s="280"/>
      <c r="P267" s="280"/>
      <c r="Q267" s="280"/>
      <c r="R267" s="145"/>
      <c r="T267" s="146" t="s">
        <v>5</v>
      </c>
      <c r="U267" s="43" t="s">
        <v>39</v>
      </c>
      <c r="V267" s="147">
        <v>0</v>
      </c>
      <c r="W267" s="147">
        <f>V267*K267</f>
        <v>0</v>
      </c>
      <c r="X267" s="147">
        <v>0</v>
      </c>
      <c r="Y267" s="147">
        <f>X267*K267</f>
        <v>0</v>
      </c>
      <c r="Z267" s="147">
        <v>0</v>
      </c>
      <c r="AA267" s="148">
        <f>Z267*K267</f>
        <v>0</v>
      </c>
      <c r="AR267" s="20" t="s">
        <v>135</v>
      </c>
      <c r="AT267" s="20" t="s">
        <v>131</v>
      </c>
      <c r="AU267" s="20" t="s">
        <v>95</v>
      </c>
      <c r="AY267" s="20" t="s">
        <v>130</v>
      </c>
      <c r="BE267" s="149">
        <f>IF(U267="základní",N267,0)</f>
        <v>0</v>
      </c>
      <c r="BF267" s="149">
        <f>IF(U267="snížená",N267,0)</f>
        <v>0</v>
      </c>
      <c r="BG267" s="149">
        <f>IF(U267="zákl. přenesená",N267,0)</f>
        <v>0</v>
      </c>
      <c r="BH267" s="149">
        <f>IF(U267="sníž. přenesená",N267,0)</f>
        <v>0</v>
      </c>
      <c r="BI267" s="149">
        <f>IF(U267="nulová",N267,0)</f>
        <v>0</v>
      </c>
      <c r="BJ267" s="20" t="s">
        <v>80</v>
      </c>
      <c r="BK267" s="149">
        <f>ROUND(L267*K267,2)</f>
        <v>0</v>
      </c>
      <c r="BL267" s="20" t="s">
        <v>135</v>
      </c>
      <c r="BM267" s="20" t="s">
        <v>1012</v>
      </c>
    </row>
    <row r="268" spans="2:65" s="1" customFormat="1" ht="30" customHeight="1">
      <c r="B268" s="34"/>
      <c r="C268" s="35"/>
      <c r="D268" s="35"/>
      <c r="E268" s="35"/>
      <c r="F268" s="283" t="s">
        <v>642</v>
      </c>
      <c r="G268" s="284"/>
      <c r="H268" s="284"/>
      <c r="I268" s="284"/>
      <c r="J268" s="35"/>
      <c r="K268" s="35"/>
      <c r="L268" s="35"/>
      <c r="M268" s="35"/>
      <c r="N268" s="35"/>
      <c r="O268" s="35"/>
      <c r="P268" s="35"/>
      <c r="Q268" s="35"/>
      <c r="R268" s="36"/>
      <c r="T268" s="101"/>
      <c r="U268" s="55"/>
      <c r="V268" s="55"/>
      <c r="W268" s="55"/>
      <c r="X268" s="55"/>
      <c r="Y268" s="55"/>
      <c r="Z268" s="55"/>
      <c r="AA268" s="57"/>
      <c r="AT268" s="20" t="s">
        <v>481</v>
      </c>
      <c r="AU268" s="20" t="s">
        <v>95</v>
      </c>
    </row>
    <row r="269" spans="2:65" s="1" customFormat="1" ht="6.95" customHeight="1">
      <c r="B269" s="58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60"/>
    </row>
  </sheetData>
  <mergeCells count="398">
    <mergeCell ref="H1:K1"/>
    <mergeCell ref="S2:AC2"/>
    <mergeCell ref="F265:I265"/>
    <mergeCell ref="L265:M265"/>
    <mergeCell ref="N265:Q265"/>
    <mergeCell ref="F266:I266"/>
    <mergeCell ref="F267:I267"/>
    <mergeCell ref="L267:M267"/>
    <mergeCell ref="N267:Q267"/>
    <mergeCell ref="L259:M259"/>
    <mergeCell ref="N259:Q259"/>
    <mergeCell ref="F250:I250"/>
    <mergeCell ref="F251:I251"/>
    <mergeCell ref="L251:M251"/>
    <mergeCell ref="N251:Q251"/>
    <mergeCell ref="F252:I252"/>
    <mergeCell ref="L252:M252"/>
    <mergeCell ref="N252:Q252"/>
    <mergeCell ref="F253:I253"/>
    <mergeCell ref="F254:I254"/>
    <mergeCell ref="L254:M254"/>
    <mergeCell ref="N254:Q254"/>
    <mergeCell ref="F245:I245"/>
    <mergeCell ref="F246:I246"/>
    <mergeCell ref="F268:I268"/>
    <mergeCell ref="N113:Q113"/>
    <mergeCell ref="N114:Q114"/>
    <mergeCell ref="N115:Q115"/>
    <mergeCell ref="N240:Q240"/>
    <mergeCell ref="N241:Q241"/>
    <mergeCell ref="F260:I260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F255:I255"/>
    <mergeCell ref="F256:I256"/>
    <mergeCell ref="L256:M256"/>
    <mergeCell ref="N256:Q256"/>
    <mergeCell ref="F257:I257"/>
    <mergeCell ref="F258:I258"/>
    <mergeCell ref="L258:M258"/>
    <mergeCell ref="N258:Q258"/>
    <mergeCell ref="F259:I259"/>
    <mergeCell ref="L246:M246"/>
    <mergeCell ref="N246:Q246"/>
    <mergeCell ref="F247:I247"/>
    <mergeCell ref="F248:I248"/>
    <mergeCell ref="L248:M248"/>
    <mergeCell ref="N248:Q248"/>
    <mergeCell ref="F249:I249"/>
    <mergeCell ref="L249:M249"/>
    <mergeCell ref="N249:Q249"/>
    <mergeCell ref="F239:I239"/>
    <mergeCell ref="L239:M239"/>
    <mergeCell ref="N239:Q239"/>
    <mergeCell ref="F242:I242"/>
    <mergeCell ref="L242:M242"/>
    <mergeCell ref="N242:Q242"/>
    <mergeCell ref="F243:I243"/>
    <mergeCell ref="F244:I244"/>
    <mergeCell ref="L244:M244"/>
    <mergeCell ref="N244:Q244"/>
    <mergeCell ref="F235:I235"/>
    <mergeCell ref="L235:M235"/>
    <mergeCell ref="N235:Q235"/>
    <mergeCell ref="F236:I236"/>
    <mergeCell ref="L236:M236"/>
    <mergeCell ref="N236:Q236"/>
    <mergeCell ref="F237:I237"/>
    <mergeCell ref="F238:I238"/>
    <mergeCell ref="L238:M238"/>
    <mergeCell ref="N238:Q238"/>
    <mergeCell ref="F231:I231"/>
    <mergeCell ref="L231:M231"/>
    <mergeCell ref="N231:Q231"/>
    <mergeCell ref="F232:I232"/>
    <mergeCell ref="L232:M232"/>
    <mergeCell ref="N232:Q232"/>
    <mergeCell ref="F233:I233"/>
    <mergeCell ref="F234:I234"/>
    <mergeCell ref="L234:M234"/>
    <mergeCell ref="N234:Q234"/>
    <mergeCell ref="F227:I227"/>
    <mergeCell ref="L227:M227"/>
    <mergeCell ref="N227:Q227"/>
    <mergeCell ref="F228:I228"/>
    <mergeCell ref="L228:M228"/>
    <mergeCell ref="N228:Q228"/>
    <mergeCell ref="F229:I229"/>
    <mergeCell ref="F230:I230"/>
    <mergeCell ref="L230:M230"/>
    <mergeCell ref="N230:Q230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4:I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0:I210"/>
    <mergeCell ref="L210:M210"/>
    <mergeCell ref="N210:Q210"/>
    <mergeCell ref="F211:I211"/>
    <mergeCell ref="L211:M211"/>
    <mergeCell ref="N211:Q211"/>
    <mergeCell ref="F212:I212"/>
    <mergeCell ref="F213:I213"/>
    <mergeCell ref="L213:M213"/>
    <mergeCell ref="N213:Q213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L203:M203"/>
    <mergeCell ref="N203:Q20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L193:M193"/>
    <mergeCell ref="N193:Q193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75:I17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F131:I131"/>
    <mergeCell ref="L131:M131"/>
    <mergeCell ref="N131:Q131"/>
    <mergeCell ref="F122:I122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F117:I117"/>
    <mergeCell ref="F118:I118"/>
    <mergeCell ref="L118:M118"/>
    <mergeCell ref="N118:Q118"/>
    <mergeCell ref="F119:I119"/>
    <mergeCell ref="F120:I120"/>
    <mergeCell ref="L120:M120"/>
    <mergeCell ref="N120:Q120"/>
    <mergeCell ref="F121:I121"/>
    <mergeCell ref="L121:M121"/>
    <mergeCell ref="N121:Q121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7"/>
  <sheetViews>
    <sheetView showGridLines="0" tabSelected="1" workbookViewId="0">
      <pane ySplit="1" topLeftCell="A32" activePane="bottomLeft" state="frozen"/>
      <selection pane="bottomLeft" activeCell="AE120" sqref="AE12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90</v>
      </c>
      <c r="G1" s="16"/>
      <c r="H1" s="240" t="s">
        <v>91</v>
      </c>
      <c r="I1" s="240"/>
      <c r="J1" s="240"/>
      <c r="K1" s="240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0" t="s">
        <v>85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95</v>
      </c>
    </row>
    <row r="4" spans="1:66" ht="36.950000000000003" customHeight="1">
      <c r="B4" s="24"/>
      <c r="C4" s="207" t="s">
        <v>96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17</v>
      </c>
      <c r="E6" s="27"/>
      <c r="F6" s="241" t="str">
        <f>'Rekapitulace stavby'!K6</f>
        <v>ČSSZ Ústředí - oprava Foldermayerova pavilonu - Rozpočet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7"/>
      <c r="R6" s="25"/>
    </row>
    <row r="7" spans="1:66" s="1" customFormat="1" ht="32.85" customHeight="1">
      <c r="B7" s="34"/>
      <c r="C7" s="35"/>
      <c r="D7" s="30" t="s">
        <v>97</v>
      </c>
      <c r="E7" s="35"/>
      <c r="F7" s="211" t="s">
        <v>1692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5"/>
      <c r="R7" s="36"/>
    </row>
    <row r="8" spans="1:66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20</v>
      </c>
      <c r="E9" s="35"/>
      <c r="F9" s="29" t="s">
        <v>29</v>
      </c>
      <c r="G9" s="35"/>
      <c r="H9" s="35"/>
      <c r="I9" s="35"/>
      <c r="J9" s="35"/>
      <c r="K9" s="35"/>
      <c r="L9" s="35"/>
      <c r="M9" s="31" t="s">
        <v>22</v>
      </c>
      <c r="N9" s="35"/>
      <c r="O9" s="244"/>
      <c r="P9" s="24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09" t="s">
        <v>25</v>
      </c>
      <c r="P11" s="209"/>
      <c r="Q11" s="35"/>
      <c r="R11" s="36"/>
    </row>
    <row r="12" spans="1:66" s="1" customFormat="1" ht="18" customHeight="1">
      <c r="B12" s="34"/>
      <c r="C12" s="35"/>
      <c r="D12" s="35"/>
      <c r="E12" s="29" t="s">
        <v>5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09" t="s">
        <v>5</v>
      </c>
      <c r="P12" s="20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09" t="str">
        <f>IF('Rekapitulace stavby'!AN13="","",'Rekapitulace stavby'!AN13)</f>
        <v/>
      </c>
      <c r="P14" s="20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09" t="str">
        <f>IF('Rekapitulace stavby'!AN14="","",'Rekapitulace stavby'!AN14)</f>
        <v/>
      </c>
      <c r="P15" s="20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09"/>
      <c r="P17" s="209"/>
      <c r="Q17" s="35"/>
      <c r="R17" s="36"/>
    </row>
    <row r="18" spans="2:18" s="1" customFormat="1" ht="18" customHeight="1">
      <c r="B18" s="34"/>
      <c r="C18" s="35"/>
      <c r="D18" s="35"/>
      <c r="E18" s="29" t="s">
        <v>5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09" t="s">
        <v>5</v>
      </c>
      <c r="P18" s="20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33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09" t="str">
        <f>IF('Rekapitulace stavby'!AN19="","",'Rekapitulace stavby'!AN19)</f>
        <v/>
      </c>
      <c r="P20" s="20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09" t="str">
        <f>IF('Rekapitulace stavby'!AN20="","",'Rekapitulace stavby'!AN20)</f>
        <v/>
      </c>
      <c r="P21" s="20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2" t="s">
        <v>5</v>
      </c>
      <c r="F24" s="212"/>
      <c r="G24" s="212"/>
      <c r="H24" s="212"/>
      <c r="I24" s="212"/>
      <c r="J24" s="212"/>
      <c r="K24" s="212"/>
      <c r="L24" s="212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98</v>
      </c>
      <c r="E27" s="35"/>
      <c r="F27" s="35"/>
      <c r="G27" s="35"/>
      <c r="H27" s="35"/>
      <c r="I27" s="35"/>
      <c r="J27" s="35"/>
      <c r="K27" s="35"/>
      <c r="L27" s="35"/>
      <c r="M27" s="236">
        <f>N88</f>
        <v>0</v>
      </c>
      <c r="N27" s="236"/>
      <c r="O27" s="236"/>
      <c r="P27" s="236"/>
      <c r="Q27" s="35"/>
      <c r="R27" s="36"/>
    </row>
    <row r="28" spans="2:18" s="1" customFormat="1" ht="14.4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236">
        <f>N94</f>
        <v>0</v>
      </c>
      <c r="N28" s="236"/>
      <c r="O28" s="236"/>
      <c r="P28" s="23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37</v>
      </c>
      <c r="E30" s="35"/>
      <c r="F30" s="35"/>
      <c r="G30" s="35"/>
      <c r="H30" s="35"/>
      <c r="I30" s="35"/>
      <c r="J30" s="35"/>
      <c r="K30" s="35"/>
      <c r="L30" s="35"/>
      <c r="M30" s="248">
        <f>ROUND(M27+M28,2)</f>
        <v>0</v>
      </c>
      <c r="N30" s="243"/>
      <c r="O30" s="243"/>
      <c r="P30" s="243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38</v>
      </c>
      <c r="E32" s="41" t="s">
        <v>39</v>
      </c>
      <c r="F32" s="42">
        <v>0.21</v>
      </c>
      <c r="G32" s="107" t="s">
        <v>40</v>
      </c>
      <c r="H32" s="245">
        <f>ROUND((SUM(BE94:BE95)+SUM(BE113:BE206)), 2)</f>
        <v>0</v>
      </c>
      <c r="I32" s="243"/>
      <c r="J32" s="243"/>
      <c r="K32" s="35"/>
      <c r="L32" s="35"/>
      <c r="M32" s="245">
        <f>ROUND(ROUND((SUM(BE94:BE95)+SUM(BE113:BE206)), 2)*F32, 2)</f>
        <v>0</v>
      </c>
      <c r="N32" s="243"/>
      <c r="O32" s="243"/>
      <c r="P32" s="243"/>
      <c r="Q32" s="35"/>
      <c r="R32" s="36"/>
    </row>
    <row r="33" spans="2:18" s="1" customFormat="1" ht="14.45" customHeight="1">
      <c r="B33" s="34"/>
      <c r="C33" s="35"/>
      <c r="D33" s="35"/>
      <c r="E33" s="41" t="s">
        <v>41</v>
      </c>
      <c r="F33" s="42">
        <v>0.15</v>
      </c>
      <c r="G33" s="107" t="s">
        <v>40</v>
      </c>
      <c r="H33" s="245">
        <f>ROUND((SUM(BF94:BF95)+SUM(BF113:BF206)), 2)</f>
        <v>0</v>
      </c>
      <c r="I33" s="243"/>
      <c r="J33" s="243"/>
      <c r="K33" s="35"/>
      <c r="L33" s="35"/>
      <c r="M33" s="245">
        <f>ROUND(ROUND((SUM(BF94:BF95)+SUM(BF113:BF206)), 2)*F33, 2)</f>
        <v>0</v>
      </c>
      <c r="N33" s="243"/>
      <c r="O33" s="243"/>
      <c r="P33" s="243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42</v>
      </c>
      <c r="F34" s="42">
        <v>0.21</v>
      </c>
      <c r="G34" s="107" t="s">
        <v>40</v>
      </c>
      <c r="H34" s="245">
        <f>ROUND((SUM(BG94:BG95)+SUM(BG113:BG206)), 2)</f>
        <v>0</v>
      </c>
      <c r="I34" s="243"/>
      <c r="J34" s="243"/>
      <c r="K34" s="35"/>
      <c r="L34" s="35"/>
      <c r="M34" s="245">
        <v>0</v>
      </c>
      <c r="N34" s="243"/>
      <c r="O34" s="243"/>
      <c r="P34" s="243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43</v>
      </c>
      <c r="F35" s="42">
        <v>0.15</v>
      </c>
      <c r="G35" s="107" t="s">
        <v>40</v>
      </c>
      <c r="H35" s="245">
        <f>ROUND((SUM(BH94:BH95)+SUM(BH113:BH206)), 2)</f>
        <v>0</v>
      </c>
      <c r="I35" s="243"/>
      <c r="J35" s="243"/>
      <c r="K35" s="35"/>
      <c r="L35" s="35"/>
      <c r="M35" s="245">
        <v>0</v>
      </c>
      <c r="N35" s="243"/>
      <c r="O35" s="243"/>
      <c r="P35" s="243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44</v>
      </c>
      <c r="F36" s="42">
        <v>0</v>
      </c>
      <c r="G36" s="107" t="s">
        <v>40</v>
      </c>
      <c r="H36" s="245">
        <f>ROUND((SUM(BI94:BI95)+SUM(BI113:BI206)), 2)</f>
        <v>0</v>
      </c>
      <c r="I36" s="243"/>
      <c r="J36" s="243"/>
      <c r="K36" s="35"/>
      <c r="L36" s="35"/>
      <c r="M36" s="245">
        <v>0</v>
      </c>
      <c r="N36" s="243"/>
      <c r="O36" s="243"/>
      <c r="P36" s="243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45</v>
      </c>
      <c r="E38" s="74"/>
      <c r="F38" s="74"/>
      <c r="G38" s="109" t="s">
        <v>46</v>
      </c>
      <c r="H38" s="110" t="s">
        <v>47</v>
      </c>
      <c r="I38" s="74"/>
      <c r="J38" s="74"/>
      <c r="K38" s="74"/>
      <c r="L38" s="246">
        <f>SUM(M30:M36)</f>
        <v>0</v>
      </c>
      <c r="M38" s="246"/>
      <c r="N38" s="246"/>
      <c r="O38" s="246"/>
      <c r="P38" s="24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7" t="s">
        <v>100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41" t="str">
        <f>F6</f>
        <v>ČSSZ Ústředí - oprava Foldermayerova pavilonu - Rozpočet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35"/>
      <c r="R78" s="36"/>
    </row>
    <row r="79" spans="2:18" s="1" customFormat="1" ht="36.950000000000003" customHeight="1">
      <c r="B79" s="34"/>
      <c r="C79" s="68" t="s">
        <v>97</v>
      </c>
      <c r="D79" s="35"/>
      <c r="E79" s="35"/>
      <c r="F79" s="217" t="str">
        <f>F7</f>
        <v>6 - Slaboproudá elektrotechnika</v>
      </c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44" t="str">
        <f>IF(O9="","",O9)</f>
        <v/>
      </c>
      <c r="N81" s="244"/>
      <c r="O81" s="244"/>
      <c r="P81" s="244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/>
      </c>
      <c r="G83" s="35"/>
      <c r="H83" s="35"/>
      <c r="I83" s="35"/>
      <c r="J83" s="35"/>
      <c r="K83" s="31" t="s">
        <v>30</v>
      </c>
      <c r="L83" s="35"/>
      <c r="M83" s="209" t="str">
        <f>E18</f>
        <v/>
      </c>
      <c r="N83" s="209"/>
      <c r="O83" s="209"/>
      <c r="P83" s="209"/>
      <c r="Q83" s="209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33</v>
      </c>
      <c r="L84" s="35"/>
      <c r="M84" s="209" t="str">
        <f>E21</f>
        <v xml:space="preserve"> </v>
      </c>
      <c r="N84" s="209"/>
      <c r="O84" s="209"/>
      <c r="P84" s="209"/>
      <c r="Q84" s="20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4" t="s">
        <v>101</v>
      </c>
      <c r="D86" s="255"/>
      <c r="E86" s="255"/>
      <c r="F86" s="255"/>
      <c r="G86" s="255"/>
      <c r="H86" s="103"/>
      <c r="I86" s="103"/>
      <c r="J86" s="103"/>
      <c r="K86" s="103"/>
      <c r="L86" s="103"/>
      <c r="M86" s="103"/>
      <c r="N86" s="254" t="s">
        <v>102</v>
      </c>
      <c r="O86" s="255"/>
      <c r="P86" s="255"/>
      <c r="Q86" s="255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103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30">
        <f>N113</f>
        <v>0</v>
      </c>
      <c r="O88" s="290"/>
      <c r="P88" s="290"/>
      <c r="Q88" s="290"/>
      <c r="R88" s="36"/>
      <c r="AU88" s="20" t="s">
        <v>104</v>
      </c>
    </row>
    <row r="89" spans="2:47" s="6" customFormat="1" ht="24.95" customHeight="1">
      <c r="B89" s="112"/>
      <c r="C89" s="113"/>
      <c r="D89" s="114" t="s">
        <v>107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50">
        <f>N114</f>
        <v>0</v>
      </c>
      <c r="O89" s="251"/>
      <c r="P89" s="251"/>
      <c r="Q89" s="251"/>
      <c r="R89" s="115"/>
    </row>
    <row r="90" spans="2:47" s="7" customFormat="1" ht="19.899999999999999" customHeight="1">
      <c r="B90" s="116"/>
      <c r="C90" s="117"/>
      <c r="D90" s="118" t="s">
        <v>1422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52">
        <f>N115</f>
        <v>0</v>
      </c>
      <c r="O90" s="253"/>
      <c r="P90" s="253"/>
      <c r="Q90" s="253"/>
      <c r="R90" s="119"/>
    </row>
    <row r="91" spans="2:47" s="6" customFormat="1" ht="24.95" customHeight="1">
      <c r="B91" s="112"/>
      <c r="C91" s="113"/>
      <c r="D91" s="114" t="s">
        <v>113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50">
        <f>N178</f>
        <v>0</v>
      </c>
      <c r="O91" s="251"/>
      <c r="P91" s="251"/>
      <c r="Q91" s="251"/>
      <c r="R91" s="115"/>
    </row>
    <row r="92" spans="2:47" s="7" customFormat="1" ht="19.899999999999999" customHeight="1">
      <c r="B92" s="116"/>
      <c r="C92" s="117"/>
      <c r="D92" s="118" t="s">
        <v>114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52">
        <f>N179</f>
        <v>0</v>
      </c>
      <c r="O92" s="253"/>
      <c r="P92" s="253"/>
      <c r="Q92" s="253"/>
      <c r="R92" s="119"/>
    </row>
    <row r="93" spans="2:47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47" s="1" customFormat="1" ht="29.25" customHeight="1">
      <c r="B94" s="34"/>
      <c r="C94" s="111" t="s">
        <v>115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90">
        <v>0</v>
      </c>
      <c r="O94" s="256"/>
      <c r="P94" s="256"/>
      <c r="Q94" s="256"/>
      <c r="R94" s="36"/>
      <c r="T94" s="120"/>
      <c r="U94" s="121" t="s">
        <v>38</v>
      </c>
    </row>
    <row r="95" spans="2:47" s="1" customFormat="1" ht="1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02" t="s">
        <v>89</v>
      </c>
      <c r="D96" s="103"/>
      <c r="E96" s="103"/>
      <c r="F96" s="103"/>
      <c r="G96" s="103"/>
      <c r="H96" s="103"/>
      <c r="I96" s="103"/>
      <c r="J96" s="103"/>
      <c r="K96" s="103"/>
      <c r="L96" s="233">
        <f>ROUND(SUM(N88+N94),2)</f>
        <v>0</v>
      </c>
      <c r="M96" s="233"/>
      <c r="N96" s="233"/>
      <c r="O96" s="233"/>
      <c r="P96" s="233"/>
      <c r="Q96" s="233"/>
      <c r="R96" s="36"/>
    </row>
    <row r="97" spans="2:27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60"/>
    </row>
    <row r="101" spans="2:27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</row>
    <row r="102" spans="2:27" s="1" customFormat="1" ht="36.950000000000003" customHeight="1">
      <c r="B102" s="34"/>
      <c r="C102" s="207" t="s">
        <v>116</v>
      </c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36"/>
    </row>
    <row r="103" spans="2:27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7" s="1" customFormat="1" ht="30" customHeight="1">
      <c r="B104" s="34"/>
      <c r="C104" s="31" t="s">
        <v>17</v>
      </c>
      <c r="D104" s="35"/>
      <c r="E104" s="35"/>
      <c r="F104" s="241" t="str">
        <f>F6</f>
        <v>ČSSZ Ústředí - oprava Foldermayerova pavilonu - Rozpočet</v>
      </c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35"/>
      <c r="R104" s="36"/>
    </row>
    <row r="105" spans="2:27" s="1" customFormat="1" ht="36.950000000000003" customHeight="1">
      <c r="B105" s="34"/>
      <c r="C105" s="68" t="s">
        <v>97</v>
      </c>
      <c r="D105" s="35"/>
      <c r="E105" s="35"/>
      <c r="F105" s="217" t="str">
        <f>F7</f>
        <v>6 - Slaboproudá elektrotechnika</v>
      </c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35"/>
      <c r="R105" s="36"/>
    </row>
    <row r="106" spans="2:27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7" s="1" customFormat="1" ht="18" customHeight="1">
      <c r="B107" s="34"/>
      <c r="C107" s="31" t="s">
        <v>20</v>
      </c>
      <c r="D107" s="35"/>
      <c r="E107" s="35"/>
      <c r="F107" s="29" t="str">
        <f>F9</f>
        <v xml:space="preserve"> </v>
      </c>
      <c r="G107" s="35"/>
      <c r="H107" s="35"/>
      <c r="I107" s="35"/>
      <c r="J107" s="35"/>
      <c r="K107" s="31" t="s">
        <v>22</v>
      </c>
      <c r="L107" s="35"/>
      <c r="M107" s="244" t="str">
        <f>IF(O9="","",O9)</f>
        <v/>
      </c>
      <c r="N107" s="244"/>
      <c r="O107" s="244"/>
      <c r="P107" s="244"/>
      <c r="Q107" s="35"/>
      <c r="R107" s="36"/>
    </row>
    <row r="108" spans="2:27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7" s="1" customFormat="1" ht="15">
      <c r="B109" s="34"/>
      <c r="C109" s="31" t="s">
        <v>23</v>
      </c>
      <c r="D109" s="35"/>
      <c r="E109" s="35"/>
      <c r="F109" s="29" t="str">
        <f>E12</f>
        <v/>
      </c>
      <c r="G109" s="35"/>
      <c r="H109" s="35"/>
      <c r="I109" s="35"/>
      <c r="J109" s="35"/>
      <c r="K109" s="31" t="s">
        <v>30</v>
      </c>
      <c r="L109" s="35"/>
      <c r="M109" s="209" t="str">
        <f>E18</f>
        <v/>
      </c>
      <c r="N109" s="209"/>
      <c r="O109" s="209"/>
      <c r="P109" s="209"/>
      <c r="Q109" s="209"/>
      <c r="R109" s="36"/>
    </row>
    <row r="110" spans="2:27" s="1" customFormat="1" ht="14.45" customHeight="1">
      <c r="B110" s="34"/>
      <c r="C110" s="31" t="s">
        <v>28</v>
      </c>
      <c r="D110" s="35"/>
      <c r="E110" s="35"/>
      <c r="F110" s="29" t="str">
        <f>IF(E15="","",E15)</f>
        <v xml:space="preserve"> </v>
      </c>
      <c r="G110" s="35"/>
      <c r="H110" s="35"/>
      <c r="I110" s="35"/>
      <c r="J110" s="35"/>
      <c r="K110" s="31" t="s">
        <v>33</v>
      </c>
      <c r="L110" s="35"/>
      <c r="M110" s="209" t="str">
        <f>E21</f>
        <v xml:space="preserve"> </v>
      </c>
      <c r="N110" s="209"/>
      <c r="O110" s="209"/>
      <c r="P110" s="209"/>
      <c r="Q110" s="209"/>
      <c r="R110" s="36"/>
    </row>
    <row r="111" spans="2:27" s="1" customFormat="1" ht="10.3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7" s="8" customFormat="1" ht="29.25" customHeight="1">
      <c r="B112" s="122"/>
      <c r="C112" s="123" t="s">
        <v>117</v>
      </c>
      <c r="D112" s="124" t="s">
        <v>118</v>
      </c>
      <c r="E112" s="124" t="s">
        <v>56</v>
      </c>
      <c r="F112" s="265" t="s">
        <v>119</v>
      </c>
      <c r="G112" s="265"/>
      <c r="H112" s="265"/>
      <c r="I112" s="265"/>
      <c r="J112" s="124" t="s">
        <v>120</v>
      </c>
      <c r="K112" s="124" t="s">
        <v>121</v>
      </c>
      <c r="L112" s="266" t="s">
        <v>122</v>
      </c>
      <c r="M112" s="266"/>
      <c r="N112" s="265" t="s">
        <v>102</v>
      </c>
      <c r="O112" s="265"/>
      <c r="P112" s="265"/>
      <c r="Q112" s="267"/>
      <c r="R112" s="125"/>
      <c r="T112" s="75" t="s">
        <v>123</v>
      </c>
      <c r="U112" s="76" t="s">
        <v>38</v>
      </c>
      <c r="V112" s="76" t="s">
        <v>124</v>
      </c>
      <c r="W112" s="76" t="s">
        <v>125</v>
      </c>
      <c r="X112" s="76" t="s">
        <v>126</v>
      </c>
      <c r="Y112" s="76" t="s">
        <v>127</v>
      </c>
      <c r="Z112" s="76" t="s">
        <v>128</v>
      </c>
      <c r="AA112" s="77" t="s">
        <v>129</v>
      </c>
    </row>
    <row r="113" spans="2:65" s="1" customFormat="1" ht="29.25" customHeight="1">
      <c r="B113" s="34"/>
      <c r="C113" s="79" t="s">
        <v>98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68">
        <f>BK113</f>
        <v>0</v>
      </c>
      <c r="O113" s="269"/>
      <c r="P113" s="269"/>
      <c r="Q113" s="269"/>
      <c r="R113" s="36"/>
      <c r="T113" s="78"/>
      <c r="U113" s="50"/>
      <c r="V113" s="50"/>
      <c r="W113" s="126">
        <f>W114+W178</f>
        <v>0</v>
      </c>
      <c r="X113" s="50"/>
      <c r="Y113" s="126">
        <f>Y114+Y178</f>
        <v>0</v>
      </c>
      <c r="Z113" s="50"/>
      <c r="AA113" s="127">
        <f>AA114+AA178</f>
        <v>0</v>
      </c>
      <c r="AT113" s="20" t="s">
        <v>73</v>
      </c>
      <c r="AU113" s="20" t="s">
        <v>104</v>
      </c>
      <c r="BK113" s="128">
        <f>BK114+BK178</f>
        <v>0</v>
      </c>
    </row>
    <row r="114" spans="2:65" s="9" customFormat="1" ht="37.35" customHeight="1">
      <c r="B114" s="129"/>
      <c r="C114" s="130"/>
      <c r="D114" s="131" t="s">
        <v>107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257">
        <f>BK114</f>
        <v>0</v>
      </c>
      <c r="O114" s="250"/>
      <c r="P114" s="250"/>
      <c r="Q114" s="250"/>
      <c r="R114" s="132"/>
      <c r="T114" s="133"/>
      <c r="U114" s="130"/>
      <c r="V114" s="130"/>
      <c r="W114" s="134">
        <f>W115</f>
        <v>0</v>
      </c>
      <c r="X114" s="130"/>
      <c r="Y114" s="134">
        <f>Y115</f>
        <v>0</v>
      </c>
      <c r="Z114" s="130"/>
      <c r="AA114" s="135">
        <f>AA115</f>
        <v>0</v>
      </c>
      <c r="AR114" s="136" t="s">
        <v>80</v>
      </c>
      <c r="AT114" s="137" t="s">
        <v>73</v>
      </c>
      <c r="AU114" s="137" t="s">
        <v>74</v>
      </c>
      <c r="AY114" s="136" t="s">
        <v>130</v>
      </c>
      <c r="BK114" s="138">
        <f>BK115</f>
        <v>0</v>
      </c>
    </row>
    <row r="115" spans="2:65" s="9" customFormat="1" ht="19.899999999999999" customHeight="1">
      <c r="B115" s="129"/>
      <c r="C115" s="130"/>
      <c r="D115" s="139" t="s">
        <v>1422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258">
        <f>BK115</f>
        <v>0</v>
      </c>
      <c r="O115" s="259"/>
      <c r="P115" s="259"/>
      <c r="Q115" s="259"/>
      <c r="R115" s="132"/>
      <c r="T115" s="133"/>
      <c r="U115" s="130"/>
      <c r="V115" s="130"/>
      <c r="W115" s="134">
        <f>SUM(W116:W177)</f>
        <v>0</v>
      </c>
      <c r="X115" s="130"/>
      <c r="Y115" s="134">
        <f>SUM(Y116:Y177)</f>
        <v>0</v>
      </c>
      <c r="Z115" s="130"/>
      <c r="AA115" s="135">
        <f>SUM(AA116:AA177)</f>
        <v>0</v>
      </c>
      <c r="AR115" s="136" t="s">
        <v>80</v>
      </c>
      <c r="AT115" s="137" t="s">
        <v>73</v>
      </c>
      <c r="AU115" s="137" t="s">
        <v>80</v>
      </c>
      <c r="AY115" s="136" t="s">
        <v>130</v>
      </c>
      <c r="BK115" s="138">
        <f>SUM(BK116:BK177)</f>
        <v>0</v>
      </c>
    </row>
    <row r="116" spans="2:65" s="1" customFormat="1" ht="44.25" customHeight="1">
      <c r="B116" s="140"/>
      <c r="C116" s="141" t="s">
        <v>135</v>
      </c>
      <c r="D116" s="141" t="s">
        <v>131</v>
      </c>
      <c r="E116" s="142" t="s">
        <v>1423</v>
      </c>
      <c r="F116" s="260" t="s">
        <v>1424</v>
      </c>
      <c r="G116" s="260"/>
      <c r="H116" s="260"/>
      <c r="I116" s="260"/>
      <c r="J116" s="143" t="s">
        <v>630</v>
      </c>
      <c r="K116" s="144">
        <v>112</v>
      </c>
      <c r="L116" s="261">
        <v>0</v>
      </c>
      <c r="M116" s="261"/>
      <c r="N116" s="280">
        <f>ROUND(L116*K116,2)</f>
        <v>0</v>
      </c>
      <c r="O116" s="280"/>
      <c r="P116" s="280"/>
      <c r="Q116" s="280"/>
      <c r="R116" s="145"/>
      <c r="T116" s="146" t="s">
        <v>5</v>
      </c>
      <c r="U116" s="43" t="s">
        <v>39</v>
      </c>
      <c r="V116" s="147">
        <v>0</v>
      </c>
      <c r="W116" s="147">
        <f>V116*K116</f>
        <v>0</v>
      </c>
      <c r="X116" s="147">
        <v>0</v>
      </c>
      <c r="Y116" s="147">
        <f>X116*K116</f>
        <v>0</v>
      </c>
      <c r="Z116" s="147">
        <v>0</v>
      </c>
      <c r="AA116" s="148">
        <f>Z116*K116</f>
        <v>0</v>
      </c>
      <c r="AR116" s="20" t="s">
        <v>135</v>
      </c>
      <c r="AT116" s="20" t="s">
        <v>131</v>
      </c>
      <c r="AU116" s="20" t="s">
        <v>95</v>
      </c>
      <c r="AY116" s="20" t="s">
        <v>130</v>
      </c>
      <c r="BE116" s="149">
        <f>IF(U116="základní",N116,0)</f>
        <v>0</v>
      </c>
      <c r="BF116" s="149">
        <f>IF(U116="snížená",N116,0)</f>
        <v>0</v>
      </c>
      <c r="BG116" s="149">
        <f>IF(U116="zákl. přenesená",N116,0)</f>
        <v>0</v>
      </c>
      <c r="BH116" s="149">
        <f>IF(U116="sníž. přenesená",N116,0)</f>
        <v>0</v>
      </c>
      <c r="BI116" s="149">
        <f>IF(U116="nulová",N116,0)</f>
        <v>0</v>
      </c>
      <c r="BJ116" s="20" t="s">
        <v>80</v>
      </c>
      <c r="BK116" s="149">
        <f>ROUND(L116*K116,2)</f>
        <v>0</v>
      </c>
      <c r="BL116" s="20" t="s">
        <v>135</v>
      </c>
      <c r="BM116" s="20" t="s">
        <v>149</v>
      </c>
    </row>
    <row r="117" spans="2:65" s="1" customFormat="1" ht="30" customHeight="1">
      <c r="B117" s="34"/>
      <c r="C117" s="35"/>
      <c r="D117" s="35"/>
      <c r="E117" s="35"/>
      <c r="F117" s="283" t="s">
        <v>1425</v>
      </c>
      <c r="G117" s="284"/>
      <c r="H117" s="284"/>
      <c r="I117" s="284"/>
      <c r="J117" s="35"/>
      <c r="K117" s="35"/>
      <c r="L117" s="35"/>
      <c r="M117" s="35"/>
      <c r="N117" s="35"/>
      <c r="O117" s="35"/>
      <c r="P117" s="35"/>
      <c r="Q117" s="35"/>
      <c r="R117" s="36"/>
      <c r="T117" s="173"/>
      <c r="U117" s="35"/>
      <c r="V117" s="35"/>
      <c r="W117" s="35"/>
      <c r="X117" s="35"/>
      <c r="Y117" s="35"/>
      <c r="Z117" s="35"/>
      <c r="AA117" s="73"/>
      <c r="AT117" s="20" t="s">
        <v>481</v>
      </c>
      <c r="AU117" s="20" t="s">
        <v>95</v>
      </c>
    </row>
    <row r="118" spans="2:65" s="1" customFormat="1" ht="44.25" customHeight="1">
      <c r="B118" s="140"/>
      <c r="C118" s="141" t="s">
        <v>149</v>
      </c>
      <c r="D118" s="141" t="s">
        <v>131</v>
      </c>
      <c r="E118" s="142" t="s">
        <v>1426</v>
      </c>
      <c r="F118" s="260" t="s">
        <v>1244</v>
      </c>
      <c r="G118" s="260"/>
      <c r="H118" s="260"/>
      <c r="I118" s="260"/>
      <c r="J118" s="143" t="s">
        <v>144</v>
      </c>
      <c r="K118" s="144">
        <v>360</v>
      </c>
      <c r="L118" s="261">
        <v>0</v>
      </c>
      <c r="M118" s="261"/>
      <c r="N118" s="280">
        <f>ROUND(L118*K118,2)</f>
        <v>0</v>
      </c>
      <c r="O118" s="280"/>
      <c r="P118" s="280"/>
      <c r="Q118" s="280"/>
      <c r="R118" s="145"/>
      <c r="T118" s="146" t="s">
        <v>5</v>
      </c>
      <c r="U118" s="43" t="s">
        <v>39</v>
      </c>
      <c r="V118" s="147">
        <v>0</v>
      </c>
      <c r="W118" s="147">
        <f>V118*K118</f>
        <v>0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0" t="s">
        <v>135</v>
      </c>
      <c r="AT118" s="20" t="s">
        <v>131</v>
      </c>
      <c r="AU118" s="20" t="s">
        <v>95</v>
      </c>
      <c r="AY118" s="20" t="s">
        <v>130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0" t="s">
        <v>80</v>
      </c>
      <c r="BK118" s="149">
        <f>ROUND(L118*K118,2)</f>
        <v>0</v>
      </c>
      <c r="BL118" s="20" t="s">
        <v>135</v>
      </c>
      <c r="BM118" s="20" t="s">
        <v>154</v>
      </c>
    </row>
    <row r="119" spans="2:65" s="1" customFormat="1" ht="22.5" customHeight="1">
      <c r="B119" s="34"/>
      <c r="C119" s="35"/>
      <c r="D119" s="35"/>
      <c r="E119" s="35"/>
      <c r="F119" s="283" t="s">
        <v>1245</v>
      </c>
      <c r="G119" s="284"/>
      <c r="H119" s="284"/>
      <c r="I119" s="284"/>
      <c r="J119" s="35"/>
      <c r="K119" s="35"/>
      <c r="L119" s="35"/>
      <c r="M119" s="35"/>
      <c r="N119" s="35"/>
      <c r="O119" s="35"/>
      <c r="P119" s="35"/>
      <c r="Q119" s="35"/>
      <c r="R119" s="36"/>
      <c r="T119" s="173"/>
      <c r="U119" s="35"/>
      <c r="V119" s="35"/>
      <c r="W119" s="35"/>
      <c r="X119" s="35"/>
      <c r="Y119" s="35"/>
      <c r="Z119" s="35"/>
      <c r="AA119" s="73"/>
      <c r="AT119" s="20" t="s">
        <v>481</v>
      </c>
      <c r="AU119" s="20" t="s">
        <v>95</v>
      </c>
    </row>
    <row r="120" spans="2:65" s="1" customFormat="1" ht="44.25" customHeight="1">
      <c r="B120" s="140"/>
      <c r="C120" s="141" t="s">
        <v>150</v>
      </c>
      <c r="D120" s="141" t="s">
        <v>131</v>
      </c>
      <c r="E120" s="142" t="s">
        <v>1427</v>
      </c>
      <c r="F120" s="260" t="s">
        <v>1428</v>
      </c>
      <c r="G120" s="260"/>
      <c r="H120" s="260"/>
      <c r="I120" s="260"/>
      <c r="J120" s="143" t="s">
        <v>424</v>
      </c>
      <c r="K120" s="144">
        <v>392</v>
      </c>
      <c r="L120" s="261">
        <v>0</v>
      </c>
      <c r="M120" s="261"/>
      <c r="N120" s="280">
        <f>ROUND(L120*K120,2)</f>
        <v>0</v>
      </c>
      <c r="O120" s="280"/>
      <c r="P120" s="280"/>
      <c r="Q120" s="280"/>
      <c r="R120" s="145"/>
      <c r="T120" s="146" t="s">
        <v>5</v>
      </c>
      <c r="U120" s="43" t="s">
        <v>39</v>
      </c>
      <c r="V120" s="147">
        <v>0</v>
      </c>
      <c r="W120" s="147">
        <f>V120*K120</f>
        <v>0</v>
      </c>
      <c r="X120" s="147">
        <v>0</v>
      </c>
      <c r="Y120" s="147">
        <f>X120*K120</f>
        <v>0</v>
      </c>
      <c r="Z120" s="147">
        <v>0</v>
      </c>
      <c r="AA120" s="148">
        <f>Z120*K120</f>
        <v>0</v>
      </c>
      <c r="AR120" s="20" t="s">
        <v>135</v>
      </c>
      <c r="AT120" s="20" t="s">
        <v>131</v>
      </c>
      <c r="AU120" s="20" t="s">
        <v>95</v>
      </c>
      <c r="AY120" s="20" t="s">
        <v>130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0" t="s">
        <v>80</v>
      </c>
      <c r="BK120" s="149">
        <f>ROUND(L120*K120,2)</f>
        <v>0</v>
      </c>
      <c r="BL120" s="20" t="s">
        <v>135</v>
      </c>
      <c r="BM120" s="20" t="s">
        <v>157</v>
      </c>
    </row>
    <row r="121" spans="2:65" s="1" customFormat="1" ht="30" customHeight="1">
      <c r="B121" s="34"/>
      <c r="C121" s="35"/>
      <c r="D121" s="35"/>
      <c r="E121" s="35"/>
      <c r="F121" s="283" t="s">
        <v>1429</v>
      </c>
      <c r="G121" s="284"/>
      <c r="H121" s="284"/>
      <c r="I121" s="284"/>
      <c r="J121" s="35"/>
      <c r="K121" s="35"/>
      <c r="L121" s="35"/>
      <c r="M121" s="35"/>
      <c r="N121" s="35"/>
      <c r="O121" s="35"/>
      <c r="P121" s="35"/>
      <c r="Q121" s="35"/>
      <c r="R121" s="36"/>
      <c r="T121" s="173"/>
      <c r="U121" s="35"/>
      <c r="V121" s="35"/>
      <c r="W121" s="35"/>
      <c r="X121" s="35"/>
      <c r="Y121" s="35"/>
      <c r="Z121" s="35"/>
      <c r="AA121" s="73"/>
      <c r="AT121" s="20" t="s">
        <v>481</v>
      </c>
      <c r="AU121" s="20" t="s">
        <v>95</v>
      </c>
    </row>
    <row r="122" spans="2:65" s="1" customFormat="1" ht="22.5" customHeight="1">
      <c r="B122" s="140"/>
      <c r="C122" s="141" t="s">
        <v>154</v>
      </c>
      <c r="D122" s="141" t="s">
        <v>131</v>
      </c>
      <c r="E122" s="142" t="s">
        <v>1430</v>
      </c>
      <c r="F122" s="260" t="s">
        <v>1431</v>
      </c>
      <c r="G122" s="260"/>
      <c r="H122" s="260"/>
      <c r="I122" s="260"/>
      <c r="J122" s="143" t="s">
        <v>424</v>
      </c>
      <c r="K122" s="144">
        <v>2</v>
      </c>
      <c r="L122" s="261">
        <v>0</v>
      </c>
      <c r="M122" s="261"/>
      <c r="N122" s="280">
        <f>ROUND(L122*K122,2)</f>
        <v>0</v>
      </c>
      <c r="O122" s="280"/>
      <c r="P122" s="280"/>
      <c r="Q122" s="280"/>
      <c r="R122" s="145"/>
      <c r="T122" s="146" t="s">
        <v>5</v>
      </c>
      <c r="U122" s="43" t="s">
        <v>39</v>
      </c>
      <c r="V122" s="147">
        <v>0</v>
      </c>
      <c r="W122" s="147">
        <f>V122*K122</f>
        <v>0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0" t="s">
        <v>135</v>
      </c>
      <c r="AT122" s="20" t="s">
        <v>131</v>
      </c>
      <c r="AU122" s="20" t="s">
        <v>95</v>
      </c>
      <c r="AY122" s="20" t="s">
        <v>130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0" t="s">
        <v>80</v>
      </c>
      <c r="BK122" s="149">
        <f>ROUND(L122*K122,2)</f>
        <v>0</v>
      </c>
      <c r="BL122" s="20" t="s">
        <v>135</v>
      </c>
      <c r="BM122" s="20" t="s">
        <v>161</v>
      </c>
    </row>
    <row r="123" spans="2:65" s="1" customFormat="1" ht="31.5" customHeight="1">
      <c r="B123" s="140"/>
      <c r="C123" s="141" t="s">
        <v>158</v>
      </c>
      <c r="D123" s="141" t="s">
        <v>131</v>
      </c>
      <c r="E123" s="142" t="s">
        <v>1432</v>
      </c>
      <c r="F123" s="260" t="s">
        <v>1433</v>
      </c>
      <c r="G123" s="260"/>
      <c r="H123" s="260"/>
      <c r="I123" s="260"/>
      <c r="J123" s="143" t="s">
        <v>424</v>
      </c>
      <c r="K123" s="144">
        <v>3</v>
      </c>
      <c r="L123" s="261">
        <v>0</v>
      </c>
      <c r="M123" s="261"/>
      <c r="N123" s="280">
        <f>ROUND(L123*K123,2)</f>
        <v>0</v>
      </c>
      <c r="O123" s="280"/>
      <c r="P123" s="280"/>
      <c r="Q123" s="280"/>
      <c r="R123" s="145"/>
      <c r="T123" s="146" t="s">
        <v>5</v>
      </c>
      <c r="U123" s="43" t="s">
        <v>39</v>
      </c>
      <c r="V123" s="147">
        <v>0</v>
      </c>
      <c r="W123" s="147">
        <f>V123*K123</f>
        <v>0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0" t="s">
        <v>135</v>
      </c>
      <c r="AT123" s="20" t="s">
        <v>131</v>
      </c>
      <c r="AU123" s="20" t="s">
        <v>95</v>
      </c>
      <c r="AY123" s="20" t="s">
        <v>130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0" t="s">
        <v>80</v>
      </c>
      <c r="BK123" s="149">
        <f>ROUND(L123*K123,2)</f>
        <v>0</v>
      </c>
      <c r="BL123" s="20" t="s">
        <v>135</v>
      </c>
      <c r="BM123" s="20" t="s">
        <v>164</v>
      </c>
    </row>
    <row r="124" spans="2:65" s="1" customFormat="1" ht="22.5" customHeight="1">
      <c r="B124" s="34"/>
      <c r="C124" s="35"/>
      <c r="D124" s="35"/>
      <c r="E124" s="35"/>
      <c r="F124" s="283" t="s">
        <v>1245</v>
      </c>
      <c r="G124" s="284"/>
      <c r="H124" s="284"/>
      <c r="I124" s="284"/>
      <c r="J124" s="35"/>
      <c r="K124" s="35"/>
      <c r="L124" s="35"/>
      <c r="M124" s="35"/>
      <c r="N124" s="35"/>
      <c r="O124" s="35"/>
      <c r="P124" s="35"/>
      <c r="Q124" s="35"/>
      <c r="R124" s="36"/>
      <c r="T124" s="173"/>
      <c r="U124" s="35"/>
      <c r="V124" s="35"/>
      <c r="W124" s="35"/>
      <c r="X124" s="35"/>
      <c r="Y124" s="35"/>
      <c r="Z124" s="35"/>
      <c r="AA124" s="73"/>
      <c r="AT124" s="20" t="s">
        <v>481</v>
      </c>
      <c r="AU124" s="20" t="s">
        <v>95</v>
      </c>
    </row>
    <row r="125" spans="2:65" s="1" customFormat="1" ht="31.5" customHeight="1">
      <c r="B125" s="140"/>
      <c r="C125" s="141" t="s">
        <v>157</v>
      </c>
      <c r="D125" s="141" t="s">
        <v>131</v>
      </c>
      <c r="E125" s="142" t="s">
        <v>1434</v>
      </c>
      <c r="F125" s="260" t="s">
        <v>1435</v>
      </c>
      <c r="G125" s="260"/>
      <c r="H125" s="260"/>
      <c r="I125" s="260"/>
      <c r="J125" s="143" t="s">
        <v>424</v>
      </c>
      <c r="K125" s="144">
        <v>1</v>
      </c>
      <c r="L125" s="261">
        <v>0</v>
      </c>
      <c r="M125" s="261"/>
      <c r="N125" s="280">
        <f>ROUND(L125*K125,2)</f>
        <v>0</v>
      </c>
      <c r="O125" s="280"/>
      <c r="P125" s="280"/>
      <c r="Q125" s="280"/>
      <c r="R125" s="145"/>
      <c r="T125" s="146" t="s">
        <v>5</v>
      </c>
      <c r="U125" s="43" t="s">
        <v>39</v>
      </c>
      <c r="V125" s="147">
        <v>0</v>
      </c>
      <c r="W125" s="147">
        <f>V125*K125</f>
        <v>0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0" t="s">
        <v>135</v>
      </c>
      <c r="AT125" s="20" t="s">
        <v>131</v>
      </c>
      <c r="AU125" s="20" t="s">
        <v>95</v>
      </c>
      <c r="AY125" s="20" t="s">
        <v>130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0" t="s">
        <v>80</v>
      </c>
      <c r="BK125" s="149">
        <f>ROUND(L125*K125,2)</f>
        <v>0</v>
      </c>
      <c r="BL125" s="20" t="s">
        <v>135</v>
      </c>
      <c r="BM125" s="20" t="s">
        <v>168</v>
      </c>
    </row>
    <row r="126" spans="2:65" s="1" customFormat="1" ht="22.5" customHeight="1">
      <c r="B126" s="34"/>
      <c r="C126" s="35"/>
      <c r="D126" s="35"/>
      <c r="E126" s="35"/>
      <c r="F126" s="283" t="s">
        <v>1436</v>
      </c>
      <c r="G126" s="284"/>
      <c r="H126" s="284"/>
      <c r="I126" s="284"/>
      <c r="J126" s="35"/>
      <c r="K126" s="35"/>
      <c r="L126" s="35"/>
      <c r="M126" s="35"/>
      <c r="N126" s="35"/>
      <c r="O126" s="35"/>
      <c r="P126" s="35"/>
      <c r="Q126" s="35"/>
      <c r="R126" s="36"/>
      <c r="T126" s="173"/>
      <c r="U126" s="35"/>
      <c r="V126" s="35"/>
      <c r="W126" s="35"/>
      <c r="X126" s="35"/>
      <c r="Y126" s="35"/>
      <c r="Z126" s="35"/>
      <c r="AA126" s="73"/>
      <c r="AT126" s="20" t="s">
        <v>481</v>
      </c>
      <c r="AU126" s="20" t="s">
        <v>95</v>
      </c>
    </row>
    <row r="127" spans="2:65" s="1" customFormat="1" ht="69.75" customHeight="1">
      <c r="B127" s="140"/>
      <c r="C127" s="141" t="s">
        <v>165</v>
      </c>
      <c r="D127" s="141" t="s">
        <v>131</v>
      </c>
      <c r="E127" s="142" t="s">
        <v>1437</v>
      </c>
      <c r="F127" s="260" t="s">
        <v>1438</v>
      </c>
      <c r="G127" s="260"/>
      <c r="H127" s="260"/>
      <c r="I127" s="260"/>
      <c r="J127" s="143" t="s">
        <v>424</v>
      </c>
      <c r="K127" s="144">
        <v>1</v>
      </c>
      <c r="L127" s="261">
        <v>0</v>
      </c>
      <c r="M127" s="261"/>
      <c r="N127" s="280">
        <f>ROUND(L127*K127,2)</f>
        <v>0</v>
      </c>
      <c r="O127" s="280"/>
      <c r="P127" s="280"/>
      <c r="Q127" s="280"/>
      <c r="R127" s="145"/>
      <c r="T127" s="146" t="s">
        <v>5</v>
      </c>
      <c r="U127" s="43" t="s">
        <v>39</v>
      </c>
      <c r="V127" s="147">
        <v>0</v>
      </c>
      <c r="W127" s="147">
        <f>V127*K127</f>
        <v>0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0" t="s">
        <v>135</v>
      </c>
      <c r="AT127" s="20" t="s">
        <v>131</v>
      </c>
      <c r="AU127" s="20" t="s">
        <v>95</v>
      </c>
      <c r="AY127" s="20" t="s">
        <v>130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80</v>
      </c>
      <c r="BK127" s="149">
        <f>ROUND(L127*K127,2)</f>
        <v>0</v>
      </c>
      <c r="BL127" s="20" t="s">
        <v>135</v>
      </c>
      <c r="BM127" s="20" t="s">
        <v>171</v>
      </c>
    </row>
    <row r="128" spans="2:65" s="1" customFormat="1" ht="22.5" customHeight="1">
      <c r="B128" s="140"/>
      <c r="C128" s="141" t="s">
        <v>161</v>
      </c>
      <c r="D128" s="141" t="s">
        <v>131</v>
      </c>
      <c r="E128" s="142" t="s">
        <v>1439</v>
      </c>
      <c r="F128" s="260" t="s">
        <v>1440</v>
      </c>
      <c r="G128" s="260"/>
      <c r="H128" s="260"/>
      <c r="I128" s="260"/>
      <c r="J128" s="143" t="s">
        <v>424</v>
      </c>
      <c r="K128" s="144">
        <v>1</v>
      </c>
      <c r="L128" s="261">
        <v>0</v>
      </c>
      <c r="M128" s="261"/>
      <c r="N128" s="280">
        <f>ROUND(L128*K128,2)</f>
        <v>0</v>
      </c>
      <c r="O128" s="280"/>
      <c r="P128" s="280"/>
      <c r="Q128" s="280"/>
      <c r="R128" s="145"/>
      <c r="T128" s="146" t="s">
        <v>5</v>
      </c>
      <c r="U128" s="43" t="s">
        <v>39</v>
      </c>
      <c r="V128" s="147">
        <v>0</v>
      </c>
      <c r="W128" s="147">
        <f>V128*K128</f>
        <v>0</v>
      </c>
      <c r="X128" s="147">
        <v>0</v>
      </c>
      <c r="Y128" s="147">
        <f>X128*K128</f>
        <v>0</v>
      </c>
      <c r="Z128" s="147">
        <v>0</v>
      </c>
      <c r="AA128" s="148">
        <f>Z128*K128</f>
        <v>0</v>
      </c>
      <c r="AR128" s="20" t="s">
        <v>135</v>
      </c>
      <c r="AT128" s="20" t="s">
        <v>131</v>
      </c>
      <c r="AU128" s="20" t="s">
        <v>95</v>
      </c>
      <c r="AY128" s="20" t="s">
        <v>130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0" t="s">
        <v>80</v>
      </c>
      <c r="BK128" s="149">
        <f>ROUND(L128*K128,2)</f>
        <v>0</v>
      </c>
      <c r="BL128" s="20" t="s">
        <v>135</v>
      </c>
      <c r="BM128" s="20" t="s">
        <v>175</v>
      </c>
    </row>
    <row r="129" spans="2:65" s="1" customFormat="1" ht="22.5" customHeight="1">
      <c r="B129" s="140"/>
      <c r="C129" s="141" t="s">
        <v>172</v>
      </c>
      <c r="D129" s="141" t="s">
        <v>131</v>
      </c>
      <c r="E129" s="142" t="s">
        <v>1441</v>
      </c>
      <c r="F129" s="260" t="s">
        <v>1253</v>
      </c>
      <c r="G129" s="260"/>
      <c r="H129" s="260"/>
      <c r="I129" s="260"/>
      <c r="J129" s="143" t="s">
        <v>424</v>
      </c>
      <c r="K129" s="144">
        <v>3</v>
      </c>
      <c r="L129" s="261">
        <v>0</v>
      </c>
      <c r="M129" s="261"/>
      <c r="N129" s="280">
        <f>ROUND(L129*K129,2)</f>
        <v>0</v>
      </c>
      <c r="O129" s="280"/>
      <c r="P129" s="280"/>
      <c r="Q129" s="280"/>
      <c r="R129" s="145"/>
      <c r="T129" s="146" t="s">
        <v>5</v>
      </c>
      <c r="U129" s="43" t="s">
        <v>39</v>
      </c>
      <c r="V129" s="147">
        <v>0</v>
      </c>
      <c r="W129" s="147">
        <f>V129*K129</f>
        <v>0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0" t="s">
        <v>135</v>
      </c>
      <c r="AT129" s="20" t="s">
        <v>131</v>
      </c>
      <c r="AU129" s="20" t="s">
        <v>95</v>
      </c>
      <c r="AY129" s="20" t="s">
        <v>130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0" t="s">
        <v>80</v>
      </c>
      <c r="BK129" s="149">
        <f>ROUND(L129*K129,2)</f>
        <v>0</v>
      </c>
      <c r="BL129" s="20" t="s">
        <v>135</v>
      </c>
      <c r="BM129" s="20" t="s">
        <v>178</v>
      </c>
    </row>
    <row r="130" spans="2:65" s="1" customFormat="1" ht="22.5" customHeight="1">
      <c r="B130" s="34"/>
      <c r="C130" s="35"/>
      <c r="D130" s="35"/>
      <c r="E130" s="35"/>
      <c r="F130" s="283" t="s">
        <v>1245</v>
      </c>
      <c r="G130" s="284"/>
      <c r="H130" s="284"/>
      <c r="I130" s="284"/>
      <c r="J130" s="35"/>
      <c r="K130" s="35"/>
      <c r="L130" s="35"/>
      <c r="M130" s="35"/>
      <c r="N130" s="35"/>
      <c r="O130" s="35"/>
      <c r="P130" s="35"/>
      <c r="Q130" s="35"/>
      <c r="R130" s="36"/>
      <c r="T130" s="173"/>
      <c r="U130" s="35"/>
      <c r="V130" s="35"/>
      <c r="W130" s="35"/>
      <c r="X130" s="35"/>
      <c r="Y130" s="35"/>
      <c r="Z130" s="35"/>
      <c r="AA130" s="73"/>
      <c r="AT130" s="20" t="s">
        <v>481</v>
      </c>
      <c r="AU130" s="20" t="s">
        <v>95</v>
      </c>
    </row>
    <row r="131" spans="2:65" s="1" customFormat="1" ht="22.5" customHeight="1">
      <c r="B131" s="140"/>
      <c r="C131" s="141" t="s">
        <v>164</v>
      </c>
      <c r="D131" s="141" t="s">
        <v>131</v>
      </c>
      <c r="E131" s="142" t="s">
        <v>1442</v>
      </c>
      <c r="F131" s="260" t="s">
        <v>1258</v>
      </c>
      <c r="G131" s="260"/>
      <c r="H131" s="260"/>
      <c r="I131" s="260"/>
      <c r="J131" s="143" t="s">
        <v>424</v>
      </c>
      <c r="K131" s="144">
        <v>1</v>
      </c>
      <c r="L131" s="261">
        <v>0</v>
      </c>
      <c r="M131" s="261"/>
      <c r="N131" s="280">
        <f>ROUND(L131*K131,2)</f>
        <v>0</v>
      </c>
      <c r="O131" s="280"/>
      <c r="P131" s="280"/>
      <c r="Q131" s="280"/>
      <c r="R131" s="145"/>
      <c r="T131" s="146" t="s">
        <v>5</v>
      </c>
      <c r="U131" s="43" t="s">
        <v>39</v>
      </c>
      <c r="V131" s="147">
        <v>0</v>
      </c>
      <c r="W131" s="147">
        <f>V131*K131</f>
        <v>0</v>
      </c>
      <c r="X131" s="147">
        <v>0</v>
      </c>
      <c r="Y131" s="147">
        <f>X131*K131</f>
        <v>0</v>
      </c>
      <c r="Z131" s="147">
        <v>0</v>
      </c>
      <c r="AA131" s="148">
        <f>Z131*K131</f>
        <v>0</v>
      </c>
      <c r="AR131" s="20" t="s">
        <v>135</v>
      </c>
      <c r="AT131" s="20" t="s">
        <v>131</v>
      </c>
      <c r="AU131" s="20" t="s">
        <v>95</v>
      </c>
      <c r="AY131" s="20" t="s">
        <v>130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0" t="s">
        <v>80</v>
      </c>
      <c r="BK131" s="149">
        <f>ROUND(L131*K131,2)</f>
        <v>0</v>
      </c>
      <c r="BL131" s="20" t="s">
        <v>135</v>
      </c>
      <c r="BM131" s="20" t="s">
        <v>182</v>
      </c>
    </row>
    <row r="132" spans="2:65" s="1" customFormat="1" ht="22.5" customHeight="1">
      <c r="B132" s="34"/>
      <c r="C132" s="35"/>
      <c r="D132" s="35"/>
      <c r="E132" s="35"/>
      <c r="F132" s="283" t="s">
        <v>1259</v>
      </c>
      <c r="G132" s="284"/>
      <c r="H132" s="284"/>
      <c r="I132" s="284"/>
      <c r="J132" s="35"/>
      <c r="K132" s="35"/>
      <c r="L132" s="35"/>
      <c r="M132" s="35"/>
      <c r="N132" s="35"/>
      <c r="O132" s="35"/>
      <c r="P132" s="35"/>
      <c r="Q132" s="35"/>
      <c r="R132" s="36"/>
      <c r="T132" s="173"/>
      <c r="U132" s="35"/>
      <c r="V132" s="35"/>
      <c r="W132" s="35"/>
      <c r="X132" s="35"/>
      <c r="Y132" s="35"/>
      <c r="Z132" s="35"/>
      <c r="AA132" s="73"/>
      <c r="AT132" s="20" t="s">
        <v>481</v>
      </c>
      <c r="AU132" s="20" t="s">
        <v>95</v>
      </c>
    </row>
    <row r="133" spans="2:65" s="1" customFormat="1" ht="22.5" customHeight="1">
      <c r="B133" s="140"/>
      <c r="C133" s="141" t="s">
        <v>11</v>
      </c>
      <c r="D133" s="141" t="s">
        <v>131</v>
      </c>
      <c r="E133" s="142" t="s">
        <v>1443</v>
      </c>
      <c r="F133" s="260" t="s">
        <v>1444</v>
      </c>
      <c r="G133" s="260"/>
      <c r="H133" s="260"/>
      <c r="I133" s="260"/>
      <c r="J133" s="143" t="s">
        <v>424</v>
      </c>
      <c r="K133" s="144">
        <v>2</v>
      </c>
      <c r="L133" s="261">
        <v>0</v>
      </c>
      <c r="M133" s="261"/>
      <c r="N133" s="280">
        <f>ROUND(L133*K133,2)</f>
        <v>0</v>
      </c>
      <c r="O133" s="280"/>
      <c r="P133" s="280"/>
      <c r="Q133" s="280"/>
      <c r="R133" s="145"/>
      <c r="T133" s="146" t="s">
        <v>5</v>
      </c>
      <c r="U133" s="43" t="s">
        <v>39</v>
      </c>
      <c r="V133" s="147">
        <v>0</v>
      </c>
      <c r="W133" s="147">
        <f>V133*K133</f>
        <v>0</v>
      </c>
      <c r="X133" s="147">
        <v>0</v>
      </c>
      <c r="Y133" s="147">
        <f>X133*K133</f>
        <v>0</v>
      </c>
      <c r="Z133" s="147">
        <v>0</v>
      </c>
      <c r="AA133" s="148">
        <f>Z133*K133</f>
        <v>0</v>
      </c>
      <c r="AR133" s="20" t="s">
        <v>135</v>
      </c>
      <c r="AT133" s="20" t="s">
        <v>131</v>
      </c>
      <c r="AU133" s="20" t="s">
        <v>95</v>
      </c>
      <c r="AY133" s="20" t="s">
        <v>130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0" t="s">
        <v>80</v>
      </c>
      <c r="BK133" s="149">
        <f>ROUND(L133*K133,2)</f>
        <v>0</v>
      </c>
      <c r="BL133" s="20" t="s">
        <v>135</v>
      </c>
      <c r="BM133" s="20" t="s">
        <v>186</v>
      </c>
    </row>
    <row r="134" spans="2:65" s="1" customFormat="1" ht="22.5" customHeight="1">
      <c r="B134" s="34"/>
      <c r="C134" s="35"/>
      <c r="D134" s="35"/>
      <c r="E134" s="35"/>
      <c r="F134" s="283" t="s">
        <v>1259</v>
      </c>
      <c r="G134" s="284"/>
      <c r="H134" s="284"/>
      <c r="I134" s="284"/>
      <c r="J134" s="35"/>
      <c r="K134" s="35"/>
      <c r="L134" s="35"/>
      <c r="M134" s="35"/>
      <c r="N134" s="35"/>
      <c r="O134" s="35"/>
      <c r="P134" s="35"/>
      <c r="Q134" s="35"/>
      <c r="R134" s="36"/>
      <c r="T134" s="173"/>
      <c r="U134" s="35"/>
      <c r="V134" s="35"/>
      <c r="W134" s="35"/>
      <c r="X134" s="35"/>
      <c r="Y134" s="35"/>
      <c r="Z134" s="35"/>
      <c r="AA134" s="73"/>
      <c r="AT134" s="20" t="s">
        <v>481</v>
      </c>
      <c r="AU134" s="20" t="s">
        <v>95</v>
      </c>
    </row>
    <row r="135" spans="2:65" s="1" customFormat="1" ht="44.25" customHeight="1">
      <c r="B135" s="140"/>
      <c r="C135" s="141" t="s">
        <v>168</v>
      </c>
      <c r="D135" s="141" t="s">
        <v>131</v>
      </c>
      <c r="E135" s="142" t="s">
        <v>1445</v>
      </c>
      <c r="F135" s="260" t="s">
        <v>1261</v>
      </c>
      <c r="G135" s="260"/>
      <c r="H135" s="260"/>
      <c r="I135" s="260"/>
      <c r="J135" s="143" t="s">
        <v>144</v>
      </c>
      <c r="K135" s="144">
        <v>435</v>
      </c>
      <c r="L135" s="261">
        <v>0</v>
      </c>
      <c r="M135" s="261"/>
      <c r="N135" s="280">
        <f>ROUND(L135*K135,2)</f>
        <v>0</v>
      </c>
      <c r="O135" s="280"/>
      <c r="P135" s="280"/>
      <c r="Q135" s="280"/>
      <c r="R135" s="145"/>
      <c r="T135" s="146" t="s">
        <v>5</v>
      </c>
      <c r="U135" s="43" t="s">
        <v>39</v>
      </c>
      <c r="V135" s="147">
        <v>0</v>
      </c>
      <c r="W135" s="147">
        <f>V135*K135</f>
        <v>0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20" t="s">
        <v>135</v>
      </c>
      <c r="AT135" s="20" t="s">
        <v>131</v>
      </c>
      <c r="AU135" s="20" t="s">
        <v>95</v>
      </c>
      <c r="AY135" s="20" t="s">
        <v>130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0" t="s">
        <v>80</v>
      </c>
      <c r="BK135" s="149">
        <f>ROUND(L135*K135,2)</f>
        <v>0</v>
      </c>
      <c r="BL135" s="20" t="s">
        <v>135</v>
      </c>
      <c r="BM135" s="20" t="s">
        <v>190</v>
      </c>
    </row>
    <row r="136" spans="2:65" s="1" customFormat="1" ht="22.5" customHeight="1">
      <c r="B136" s="34"/>
      <c r="C136" s="35"/>
      <c r="D136" s="35"/>
      <c r="E136" s="35"/>
      <c r="F136" s="283" t="s">
        <v>1262</v>
      </c>
      <c r="G136" s="284"/>
      <c r="H136" s="284"/>
      <c r="I136" s="284"/>
      <c r="J136" s="35"/>
      <c r="K136" s="35"/>
      <c r="L136" s="35"/>
      <c r="M136" s="35"/>
      <c r="N136" s="35"/>
      <c r="O136" s="35"/>
      <c r="P136" s="35"/>
      <c r="Q136" s="35"/>
      <c r="R136" s="36"/>
      <c r="T136" s="173"/>
      <c r="U136" s="35"/>
      <c r="V136" s="35"/>
      <c r="W136" s="35"/>
      <c r="X136" s="35"/>
      <c r="Y136" s="35"/>
      <c r="Z136" s="35"/>
      <c r="AA136" s="73"/>
      <c r="AT136" s="20" t="s">
        <v>481</v>
      </c>
      <c r="AU136" s="20" t="s">
        <v>95</v>
      </c>
    </row>
    <row r="137" spans="2:65" s="1" customFormat="1" ht="31.5" customHeight="1">
      <c r="B137" s="140"/>
      <c r="C137" s="141" t="s">
        <v>191</v>
      </c>
      <c r="D137" s="141" t="s">
        <v>131</v>
      </c>
      <c r="E137" s="142" t="s">
        <v>1446</v>
      </c>
      <c r="F137" s="260" t="s">
        <v>1275</v>
      </c>
      <c r="G137" s="260"/>
      <c r="H137" s="260"/>
      <c r="I137" s="260"/>
      <c r="J137" s="143" t="s">
        <v>424</v>
      </c>
      <c r="K137" s="144">
        <v>3</v>
      </c>
      <c r="L137" s="261">
        <v>0</v>
      </c>
      <c r="M137" s="261"/>
      <c r="N137" s="280">
        <f>ROUND(L137*K137,2)</f>
        <v>0</v>
      </c>
      <c r="O137" s="280"/>
      <c r="P137" s="280"/>
      <c r="Q137" s="280"/>
      <c r="R137" s="145"/>
      <c r="T137" s="146" t="s">
        <v>5</v>
      </c>
      <c r="U137" s="43" t="s">
        <v>39</v>
      </c>
      <c r="V137" s="147">
        <v>0</v>
      </c>
      <c r="W137" s="147">
        <f>V137*K137</f>
        <v>0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0" t="s">
        <v>135</v>
      </c>
      <c r="AT137" s="20" t="s">
        <v>131</v>
      </c>
      <c r="AU137" s="20" t="s">
        <v>95</v>
      </c>
      <c r="AY137" s="20" t="s">
        <v>130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0" t="s">
        <v>80</v>
      </c>
      <c r="BK137" s="149">
        <f>ROUND(L137*K137,2)</f>
        <v>0</v>
      </c>
      <c r="BL137" s="20" t="s">
        <v>135</v>
      </c>
      <c r="BM137" s="20" t="s">
        <v>194</v>
      </c>
    </row>
    <row r="138" spans="2:65" s="1" customFormat="1" ht="22.5" customHeight="1">
      <c r="B138" s="34"/>
      <c r="C138" s="35"/>
      <c r="D138" s="35"/>
      <c r="E138" s="35"/>
      <c r="F138" s="283" t="s">
        <v>1245</v>
      </c>
      <c r="G138" s="284"/>
      <c r="H138" s="284"/>
      <c r="I138" s="284"/>
      <c r="J138" s="35"/>
      <c r="K138" s="35"/>
      <c r="L138" s="35"/>
      <c r="M138" s="35"/>
      <c r="N138" s="35"/>
      <c r="O138" s="35"/>
      <c r="P138" s="35"/>
      <c r="Q138" s="35"/>
      <c r="R138" s="36"/>
      <c r="T138" s="173"/>
      <c r="U138" s="35"/>
      <c r="V138" s="35"/>
      <c r="W138" s="35"/>
      <c r="X138" s="35"/>
      <c r="Y138" s="35"/>
      <c r="Z138" s="35"/>
      <c r="AA138" s="73"/>
      <c r="AT138" s="20" t="s">
        <v>481</v>
      </c>
      <c r="AU138" s="20" t="s">
        <v>95</v>
      </c>
    </row>
    <row r="139" spans="2:65" s="1" customFormat="1" ht="31.5" customHeight="1">
      <c r="B139" s="140"/>
      <c r="C139" s="141" t="s">
        <v>171</v>
      </c>
      <c r="D139" s="141" t="s">
        <v>131</v>
      </c>
      <c r="E139" s="142" t="s">
        <v>1447</v>
      </c>
      <c r="F139" s="260" t="s">
        <v>1448</v>
      </c>
      <c r="G139" s="260"/>
      <c r="H139" s="260"/>
      <c r="I139" s="260"/>
      <c r="J139" s="143" t="s">
        <v>424</v>
      </c>
      <c r="K139" s="144">
        <v>1</v>
      </c>
      <c r="L139" s="261">
        <v>0</v>
      </c>
      <c r="M139" s="261"/>
      <c r="N139" s="280">
        <f>ROUND(L139*K139,2)</f>
        <v>0</v>
      </c>
      <c r="O139" s="280"/>
      <c r="P139" s="280"/>
      <c r="Q139" s="280"/>
      <c r="R139" s="145"/>
      <c r="T139" s="146" t="s">
        <v>5</v>
      </c>
      <c r="U139" s="43" t="s">
        <v>39</v>
      </c>
      <c r="V139" s="147">
        <v>0</v>
      </c>
      <c r="W139" s="147">
        <f>V139*K139</f>
        <v>0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0" t="s">
        <v>135</v>
      </c>
      <c r="AT139" s="20" t="s">
        <v>131</v>
      </c>
      <c r="AU139" s="20" t="s">
        <v>95</v>
      </c>
      <c r="AY139" s="20" t="s">
        <v>130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0" t="s">
        <v>80</v>
      </c>
      <c r="BK139" s="149">
        <f>ROUND(L139*K139,2)</f>
        <v>0</v>
      </c>
      <c r="BL139" s="20" t="s">
        <v>135</v>
      </c>
      <c r="BM139" s="20" t="s">
        <v>198</v>
      </c>
    </row>
    <row r="140" spans="2:65" s="1" customFormat="1" ht="22.5" customHeight="1">
      <c r="B140" s="34"/>
      <c r="C140" s="35"/>
      <c r="D140" s="35"/>
      <c r="E140" s="35"/>
      <c r="F140" s="283" t="s">
        <v>1449</v>
      </c>
      <c r="G140" s="284"/>
      <c r="H140" s="284"/>
      <c r="I140" s="284"/>
      <c r="J140" s="35"/>
      <c r="K140" s="35"/>
      <c r="L140" s="35"/>
      <c r="M140" s="35"/>
      <c r="N140" s="35"/>
      <c r="O140" s="35"/>
      <c r="P140" s="35"/>
      <c r="Q140" s="35"/>
      <c r="R140" s="36"/>
      <c r="T140" s="173"/>
      <c r="U140" s="35"/>
      <c r="V140" s="35"/>
      <c r="W140" s="35"/>
      <c r="X140" s="35"/>
      <c r="Y140" s="35"/>
      <c r="Z140" s="35"/>
      <c r="AA140" s="73"/>
      <c r="AT140" s="20" t="s">
        <v>481</v>
      </c>
      <c r="AU140" s="20" t="s">
        <v>95</v>
      </c>
    </row>
    <row r="141" spans="2:65" s="1" customFormat="1" ht="44.25" customHeight="1">
      <c r="B141" s="140"/>
      <c r="C141" s="141" t="s">
        <v>195</v>
      </c>
      <c r="D141" s="141" t="s">
        <v>131</v>
      </c>
      <c r="E141" s="142" t="s">
        <v>1450</v>
      </c>
      <c r="F141" s="260" t="s">
        <v>1451</v>
      </c>
      <c r="G141" s="260"/>
      <c r="H141" s="260"/>
      <c r="I141" s="260"/>
      <c r="J141" s="143" t="s">
        <v>424</v>
      </c>
      <c r="K141" s="144">
        <v>1</v>
      </c>
      <c r="L141" s="261">
        <v>0</v>
      </c>
      <c r="M141" s="261"/>
      <c r="N141" s="280">
        <f>ROUND(L141*K141,2)</f>
        <v>0</v>
      </c>
      <c r="O141" s="280"/>
      <c r="P141" s="280"/>
      <c r="Q141" s="280"/>
      <c r="R141" s="145"/>
      <c r="T141" s="146" t="s">
        <v>5</v>
      </c>
      <c r="U141" s="43" t="s">
        <v>39</v>
      </c>
      <c r="V141" s="147">
        <v>0</v>
      </c>
      <c r="W141" s="147">
        <f>V141*K141</f>
        <v>0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0" t="s">
        <v>135</v>
      </c>
      <c r="AT141" s="20" t="s">
        <v>131</v>
      </c>
      <c r="AU141" s="20" t="s">
        <v>95</v>
      </c>
      <c r="AY141" s="20" t="s">
        <v>130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0" t="s">
        <v>80</v>
      </c>
      <c r="BK141" s="149">
        <f>ROUND(L141*K141,2)</f>
        <v>0</v>
      </c>
      <c r="BL141" s="20" t="s">
        <v>135</v>
      </c>
      <c r="BM141" s="20" t="s">
        <v>201</v>
      </c>
    </row>
    <row r="142" spans="2:65" s="1" customFormat="1" ht="31.5" customHeight="1">
      <c r="B142" s="140"/>
      <c r="C142" s="141" t="s">
        <v>175</v>
      </c>
      <c r="D142" s="141" t="s">
        <v>131</v>
      </c>
      <c r="E142" s="142" t="s">
        <v>1452</v>
      </c>
      <c r="F142" s="260" t="s">
        <v>1453</v>
      </c>
      <c r="G142" s="260"/>
      <c r="H142" s="260"/>
      <c r="I142" s="260"/>
      <c r="J142" s="143" t="s">
        <v>424</v>
      </c>
      <c r="K142" s="144">
        <v>1</v>
      </c>
      <c r="L142" s="261">
        <v>0</v>
      </c>
      <c r="M142" s="261"/>
      <c r="N142" s="280">
        <f>ROUND(L142*K142,2)</f>
        <v>0</v>
      </c>
      <c r="O142" s="280"/>
      <c r="P142" s="280"/>
      <c r="Q142" s="280"/>
      <c r="R142" s="145"/>
      <c r="T142" s="146" t="s">
        <v>5</v>
      </c>
      <c r="U142" s="43" t="s">
        <v>39</v>
      </c>
      <c r="V142" s="147">
        <v>0</v>
      </c>
      <c r="W142" s="147">
        <f>V142*K142</f>
        <v>0</v>
      </c>
      <c r="X142" s="147">
        <v>0</v>
      </c>
      <c r="Y142" s="147">
        <f>X142*K142</f>
        <v>0</v>
      </c>
      <c r="Z142" s="147">
        <v>0</v>
      </c>
      <c r="AA142" s="148">
        <f>Z142*K142</f>
        <v>0</v>
      </c>
      <c r="AR142" s="20" t="s">
        <v>135</v>
      </c>
      <c r="AT142" s="20" t="s">
        <v>131</v>
      </c>
      <c r="AU142" s="20" t="s">
        <v>95</v>
      </c>
      <c r="AY142" s="20" t="s">
        <v>130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0" t="s">
        <v>80</v>
      </c>
      <c r="BK142" s="149">
        <f>ROUND(L142*K142,2)</f>
        <v>0</v>
      </c>
      <c r="BL142" s="20" t="s">
        <v>135</v>
      </c>
      <c r="BM142" s="20" t="s">
        <v>204</v>
      </c>
    </row>
    <row r="143" spans="2:65" s="1" customFormat="1" ht="22.5" customHeight="1">
      <c r="B143" s="34"/>
      <c r="C143" s="35"/>
      <c r="D143" s="35"/>
      <c r="E143" s="35"/>
      <c r="F143" s="283" t="s">
        <v>1454</v>
      </c>
      <c r="G143" s="284"/>
      <c r="H143" s="284"/>
      <c r="I143" s="284"/>
      <c r="J143" s="35"/>
      <c r="K143" s="35"/>
      <c r="L143" s="35"/>
      <c r="M143" s="35"/>
      <c r="N143" s="35"/>
      <c r="O143" s="35"/>
      <c r="P143" s="35"/>
      <c r="Q143" s="35"/>
      <c r="R143" s="36"/>
      <c r="T143" s="173"/>
      <c r="U143" s="35"/>
      <c r="V143" s="35"/>
      <c r="W143" s="35"/>
      <c r="X143" s="35"/>
      <c r="Y143" s="35"/>
      <c r="Z143" s="35"/>
      <c r="AA143" s="73"/>
      <c r="AT143" s="20" t="s">
        <v>481</v>
      </c>
      <c r="AU143" s="20" t="s">
        <v>95</v>
      </c>
    </row>
    <row r="144" spans="2:65" s="1" customFormat="1" ht="31.5" customHeight="1">
      <c r="B144" s="140"/>
      <c r="C144" s="141" t="s">
        <v>10</v>
      </c>
      <c r="D144" s="141" t="s">
        <v>131</v>
      </c>
      <c r="E144" s="142" t="s">
        <v>1455</v>
      </c>
      <c r="F144" s="260" t="s">
        <v>1281</v>
      </c>
      <c r="G144" s="260"/>
      <c r="H144" s="260"/>
      <c r="I144" s="260"/>
      <c r="J144" s="143" t="s">
        <v>424</v>
      </c>
      <c r="K144" s="144">
        <v>3</v>
      </c>
      <c r="L144" s="261">
        <v>0</v>
      </c>
      <c r="M144" s="261"/>
      <c r="N144" s="280">
        <f>ROUND(L144*K144,2)</f>
        <v>0</v>
      </c>
      <c r="O144" s="280"/>
      <c r="P144" s="280"/>
      <c r="Q144" s="280"/>
      <c r="R144" s="145"/>
      <c r="T144" s="146" t="s">
        <v>5</v>
      </c>
      <c r="U144" s="43" t="s">
        <v>39</v>
      </c>
      <c r="V144" s="147">
        <v>0</v>
      </c>
      <c r="W144" s="147">
        <f>V144*K144</f>
        <v>0</v>
      </c>
      <c r="X144" s="147">
        <v>0</v>
      </c>
      <c r="Y144" s="147">
        <f>X144*K144</f>
        <v>0</v>
      </c>
      <c r="Z144" s="147">
        <v>0</v>
      </c>
      <c r="AA144" s="148">
        <f>Z144*K144</f>
        <v>0</v>
      </c>
      <c r="AR144" s="20" t="s">
        <v>135</v>
      </c>
      <c r="AT144" s="20" t="s">
        <v>131</v>
      </c>
      <c r="AU144" s="20" t="s">
        <v>95</v>
      </c>
      <c r="AY144" s="20" t="s">
        <v>130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0" t="s">
        <v>80</v>
      </c>
      <c r="BK144" s="149">
        <f>ROUND(L144*K144,2)</f>
        <v>0</v>
      </c>
      <c r="BL144" s="20" t="s">
        <v>135</v>
      </c>
      <c r="BM144" s="20" t="s">
        <v>207</v>
      </c>
    </row>
    <row r="145" spans="2:65" s="1" customFormat="1" ht="22.5" customHeight="1">
      <c r="B145" s="34"/>
      <c r="C145" s="35"/>
      <c r="D145" s="35"/>
      <c r="E145" s="35"/>
      <c r="F145" s="283" t="s">
        <v>1245</v>
      </c>
      <c r="G145" s="284"/>
      <c r="H145" s="284"/>
      <c r="I145" s="284"/>
      <c r="J145" s="35"/>
      <c r="K145" s="35"/>
      <c r="L145" s="35"/>
      <c r="M145" s="35"/>
      <c r="N145" s="35"/>
      <c r="O145" s="35"/>
      <c r="P145" s="35"/>
      <c r="Q145" s="35"/>
      <c r="R145" s="36"/>
      <c r="T145" s="173"/>
      <c r="U145" s="35"/>
      <c r="V145" s="35"/>
      <c r="W145" s="35"/>
      <c r="X145" s="35"/>
      <c r="Y145" s="35"/>
      <c r="Z145" s="35"/>
      <c r="AA145" s="73"/>
      <c r="AT145" s="20" t="s">
        <v>481</v>
      </c>
      <c r="AU145" s="20" t="s">
        <v>95</v>
      </c>
    </row>
    <row r="146" spans="2:65" s="1" customFormat="1" ht="31.5" customHeight="1">
      <c r="B146" s="140"/>
      <c r="C146" s="141" t="s">
        <v>178</v>
      </c>
      <c r="D146" s="141" t="s">
        <v>131</v>
      </c>
      <c r="E146" s="142" t="s">
        <v>1456</v>
      </c>
      <c r="F146" s="260" t="s">
        <v>1677</v>
      </c>
      <c r="G146" s="260"/>
      <c r="H146" s="260"/>
      <c r="I146" s="260"/>
      <c r="J146" s="143" t="s">
        <v>424</v>
      </c>
      <c r="K146" s="144">
        <v>2</v>
      </c>
      <c r="L146" s="261">
        <v>0</v>
      </c>
      <c r="M146" s="261"/>
      <c r="N146" s="280">
        <f>ROUND(L146*K146,2)</f>
        <v>0</v>
      </c>
      <c r="O146" s="280"/>
      <c r="P146" s="280"/>
      <c r="Q146" s="280"/>
      <c r="R146" s="145"/>
      <c r="T146" s="146" t="s">
        <v>5</v>
      </c>
      <c r="U146" s="43" t="s">
        <v>39</v>
      </c>
      <c r="V146" s="147">
        <v>0</v>
      </c>
      <c r="W146" s="147">
        <f>V146*K146</f>
        <v>0</v>
      </c>
      <c r="X146" s="147">
        <v>0</v>
      </c>
      <c r="Y146" s="147">
        <f>X146*K146</f>
        <v>0</v>
      </c>
      <c r="Z146" s="147">
        <v>0</v>
      </c>
      <c r="AA146" s="148">
        <f>Z146*K146</f>
        <v>0</v>
      </c>
      <c r="AR146" s="20" t="s">
        <v>135</v>
      </c>
      <c r="AT146" s="20" t="s">
        <v>131</v>
      </c>
      <c r="AU146" s="20" t="s">
        <v>95</v>
      </c>
      <c r="AY146" s="20" t="s">
        <v>130</v>
      </c>
      <c r="BE146" s="149">
        <f>IF(U146="základní",N146,0)</f>
        <v>0</v>
      </c>
      <c r="BF146" s="149">
        <f>IF(U146="snížená",N146,0)</f>
        <v>0</v>
      </c>
      <c r="BG146" s="149">
        <f>IF(U146="zákl. přenesená",N146,0)</f>
        <v>0</v>
      </c>
      <c r="BH146" s="149">
        <f>IF(U146="sníž. přenesená",N146,0)</f>
        <v>0</v>
      </c>
      <c r="BI146" s="149">
        <f>IF(U146="nulová",N146,0)</f>
        <v>0</v>
      </c>
      <c r="BJ146" s="20" t="s">
        <v>80</v>
      </c>
      <c r="BK146" s="149">
        <f>ROUND(L146*K146,2)</f>
        <v>0</v>
      </c>
      <c r="BL146" s="20" t="s">
        <v>135</v>
      </c>
      <c r="BM146" s="20" t="s">
        <v>211</v>
      </c>
    </row>
    <row r="147" spans="2:65" s="1" customFormat="1" ht="31.5" customHeight="1">
      <c r="B147" s="140"/>
      <c r="C147" s="141" t="s">
        <v>208</v>
      </c>
      <c r="D147" s="141" t="s">
        <v>131</v>
      </c>
      <c r="E147" s="142" t="s">
        <v>1457</v>
      </c>
      <c r="F147" s="260" t="s">
        <v>1458</v>
      </c>
      <c r="G147" s="260"/>
      <c r="H147" s="260"/>
      <c r="I147" s="260"/>
      <c r="J147" s="143" t="s">
        <v>424</v>
      </c>
      <c r="K147" s="144">
        <v>2</v>
      </c>
      <c r="L147" s="261">
        <v>0</v>
      </c>
      <c r="M147" s="261"/>
      <c r="N147" s="280">
        <f>ROUND(L147*K147,2)</f>
        <v>0</v>
      </c>
      <c r="O147" s="280"/>
      <c r="P147" s="280"/>
      <c r="Q147" s="280"/>
      <c r="R147" s="145"/>
      <c r="T147" s="146" t="s">
        <v>5</v>
      </c>
      <c r="U147" s="43" t="s">
        <v>39</v>
      </c>
      <c r="V147" s="147">
        <v>0</v>
      </c>
      <c r="W147" s="147">
        <f>V147*K147</f>
        <v>0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0" t="s">
        <v>135</v>
      </c>
      <c r="AT147" s="20" t="s">
        <v>131</v>
      </c>
      <c r="AU147" s="20" t="s">
        <v>95</v>
      </c>
      <c r="AY147" s="20" t="s">
        <v>130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0" t="s">
        <v>80</v>
      </c>
      <c r="BK147" s="149">
        <f>ROUND(L147*K147,2)</f>
        <v>0</v>
      </c>
      <c r="BL147" s="20" t="s">
        <v>135</v>
      </c>
      <c r="BM147" s="20" t="s">
        <v>214</v>
      </c>
    </row>
    <row r="148" spans="2:65" s="1" customFormat="1" ht="22.5" customHeight="1">
      <c r="B148" s="140"/>
      <c r="C148" s="141" t="s">
        <v>182</v>
      </c>
      <c r="D148" s="141" t="s">
        <v>131</v>
      </c>
      <c r="E148" s="142" t="s">
        <v>1459</v>
      </c>
      <c r="F148" s="260" t="s">
        <v>1460</v>
      </c>
      <c r="G148" s="260"/>
      <c r="H148" s="260"/>
      <c r="I148" s="260"/>
      <c r="J148" s="143" t="s">
        <v>424</v>
      </c>
      <c r="K148" s="144">
        <v>10</v>
      </c>
      <c r="L148" s="261">
        <v>0</v>
      </c>
      <c r="M148" s="261"/>
      <c r="N148" s="280">
        <f>ROUND(L148*K148,2)</f>
        <v>0</v>
      </c>
      <c r="O148" s="280"/>
      <c r="P148" s="280"/>
      <c r="Q148" s="280"/>
      <c r="R148" s="145"/>
      <c r="T148" s="146" t="s">
        <v>5</v>
      </c>
      <c r="U148" s="43" t="s">
        <v>39</v>
      </c>
      <c r="V148" s="147">
        <v>0</v>
      </c>
      <c r="W148" s="147">
        <f>V148*K148</f>
        <v>0</v>
      </c>
      <c r="X148" s="147">
        <v>0</v>
      </c>
      <c r="Y148" s="147">
        <f>X148*K148</f>
        <v>0</v>
      </c>
      <c r="Z148" s="147">
        <v>0</v>
      </c>
      <c r="AA148" s="148">
        <f>Z148*K148</f>
        <v>0</v>
      </c>
      <c r="AR148" s="20" t="s">
        <v>135</v>
      </c>
      <c r="AT148" s="20" t="s">
        <v>131</v>
      </c>
      <c r="AU148" s="20" t="s">
        <v>95</v>
      </c>
      <c r="AY148" s="20" t="s">
        <v>130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0" t="s">
        <v>80</v>
      </c>
      <c r="BK148" s="149">
        <f>ROUND(L148*K148,2)</f>
        <v>0</v>
      </c>
      <c r="BL148" s="20" t="s">
        <v>135</v>
      </c>
      <c r="BM148" s="20" t="s">
        <v>218</v>
      </c>
    </row>
    <row r="149" spans="2:65" s="1" customFormat="1" ht="31.5" customHeight="1">
      <c r="B149" s="140"/>
      <c r="C149" s="141" t="s">
        <v>215</v>
      </c>
      <c r="D149" s="141" t="s">
        <v>131</v>
      </c>
      <c r="E149" s="142" t="s">
        <v>1461</v>
      </c>
      <c r="F149" s="260" t="s">
        <v>1678</v>
      </c>
      <c r="G149" s="260"/>
      <c r="H149" s="260"/>
      <c r="I149" s="260"/>
      <c r="J149" s="143" t="s">
        <v>424</v>
      </c>
      <c r="K149" s="144">
        <v>17</v>
      </c>
      <c r="L149" s="261">
        <v>0</v>
      </c>
      <c r="M149" s="261"/>
      <c r="N149" s="280">
        <f>ROUND(L149*K149,2)</f>
        <v>0</v>
      </c>
      <c r="O149" s="280"/>
      <c r="P149" s="280"/>
      <c r="Q149" s="280"/>
      <c r="R149" s="145"/>
      <c r="T149" s="146" t="s">
        <v>5</v>
      </c>
      <c r="U149" s="43" t="s">
        <v>39</v>
      </c>
      <c r="V149" s="147">
        <v>0</v>
      </c>
      <c r="W149" s="147">
        <f>V149*K149</f>
        <v>0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0" t="s">
        <v>135</v>
      </c>
      <c r="AT149" s="20" t="s">
        <v>131</v>
      </c>
      <c r="AU149" s="20" t="s">
        <v>95</v>
      </c>
      <c r="AY149" s="20" t="s">
        <v>130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0" t="s">
        <v>80</v>
      </c>
      <c r="BK149" s="149">
        <f>ROUND(L149*K149,2)</f>
        <v>0</v>
      </c>
      <c r="BL149" s="20" t="s">
        <v>135</v>
      </c>
      <c r="BM149" s="20" t="s">
        <v>221</v>
      </c>
    </row>
    <row r="150" spans="2:65" s="1" customFormat="1" ht="31.5" customHeight="1">
      <c r="B150" s="140"/>
      <c r="C150" s="141" t="s">
        <v>186</v>
      </c>
      <c r="D150" s="141" t="s">
        <v>131</v>
      </c>
      <c r="E150" s="142" t="s">
        <v>1462</v>
      </c>
      <c r="F150" s="260" t="s">
        <v>1679</v>
      </c>
      <c r="G150" s="260"/>
      <c r="H150" s="260"/>
      <c r="I150" s="260"/>
      <c r="J150" s="143" t="s">
        <v>424</v>
      </c>
      <c r="K150" s="144">
        <v>2</v>
      </c>
      <c r="L150" s="261">
        <v>0</v>
      </c>
      <c r="M150" s="261"/>
      <c r="N150" s="280">
        <f>ROUND(L150*K150,2)</f>
        <v>0</v>
      </c>
      <c r="O150" s="280"/>
      <c r="P150" s="280"/>
      <c r="Q150" s="280"/>
      <c r="R150" s="145"/>
      <c r="T150" s="146" t="s">
        <v>5</v>
      </c>
      <c r="U150" s="43" t="s">
        <v>39</v>
      </c>
      <c r="V150" s="147">
        <v>0</v>
      </c>
      <c r="W150" s="147">
        <f>V150*K150</f>
        <v>0</v>
      </c>
      <c r="X150" s="147">
        <v>0</v>
      </c>
      <c r="Y150" s="147">
        <f>X150*K150</f>
        <v>0</v>
      </c>
      <c r="Z150" s="147">
        <v>0</v>
      </c>
      <c r="AA150" s="148">
        <f>Z150*K150</f>
        <v>0</v>
      </c>
      <c r="AR150" s="20" t="s">
        <v>135</v>
      </c>
      <c r="AT150" s="20" t="s">
        <v>131</v>
      </c>
      <c r="AU150" s="20" t="s">
        <v>95</v>
      </c>
      <c r="AY150" s="20" t="s">
        <v>130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0" t="s">
        <v>80</v>
      </c>
      <c r="BK150" s="149">
        <f>ROUND(L150*K150,2)</f>
        <v>0</v>
      </c>
      <c r="BL150" s="20" t="s">
        <v>135</v>
      </c>
      <c r="BM150" s="20" t="s">
        <v>225</v>
      </c>
    </row>
    <row r="151" spans="2:65" s="1" customFormat="1" ht="30" customHeight="1">
      <c r="B151" s="34"/>
      <c r="C151" s="35"/>
      <c r="D151" s="35"/>
      <c r="E151" s="35"/>
      <c r="F151" s="283" t="s">
        <v>1463</v>
      </c>
      <c r="G151" s="284"/>
      <c r="H151" s="284"/>
      <c r="I151" s="284"/>
      <c r="J151" s="35"/>
      <c r="K151" s="35"/>
      <c r="L151" s="35"/>
      <c r="M151" s="35"/>
      <c r="N151" s="35"/>
      <c r="O151" s="35"/>
      <c r="P151" s="35"/>
      <c r="Q151" s="35"/>
      <c r="R151" s="36"/>
      <c r="T151" s="173"/>
      <c r="U151" s="35"/>
      <c r="V151" s="35"/>
      <c r="W151" s="35"/>
      <c r="X151" s="35"/>
      <c r="Y151" s="35"/>
      <c r="Z151" s="35"/>
      <c r="AA151" s="73"/>
      <c r="AT151" s="20" t="s">
        <v>481</v>
      </c>
      <c r="AU151" s="20" t="s">
        <v>95</v>
      </c>
    </row>
    <row r="152" spans="2:65" s="1" customFormat="1" ht="31.5" customHeight="1">
      <c r="B152" s="140"/>
      <c r="C152" s="141" t="s">
        <v>222</v>
      </c>
      <c r="D152" s="141" t="s">
        <v>131</v>
      </c>
      <c r="E152" s="142" t="s">
        <v>1464</v>
      </c>
      <c r="F152" s="260" t="s">
        <v>1465</v>
      </c>
      <c r="G152" s="260"/>
      <c r="H152" s="260"/>
      <c r="I152" s="260"/>
      <c r="J152" s="143" t="s">
        <v>424</v>
      </c>
      <c r="K152" s="144">
        <v>4</v>
      </c>
      <c r="L152" s="261">
        <v>0</v>
      </c>
      <c r="M152" s="261"/>
      <c r="N152" s="280">
        <f t="shared" ref="N152:N167" si="0">ROUND(L152*K152,2)</f>
        <v>0</v>
      </c>
      <c r="O152" s="280"/>
      <c r="P152" s="280"/>
      <c r="Q152" s="280"/>
      <c r="R152" s="145"/>
      <c r="T152" s="146" t="s">
        <v>5</v>
      </c>
      <c r="U152" s="43" t="s">
        <v>39</v>
      </c>
      <c r="V152" s="147">
        <v>0</v>
      </c>
      <c r="W152" s="147">
        <f t="shared" ref="W152:W167" si="1">V152*K152</f>
        <v>0</v>
      </c>
      <c r="X152" s="147">
        <v>0</v>
      </c>
      <c r="Y152" s="147">
        <f t="shared" ref="Y152:Y167" si="2">X152*K152</f>
        <v>0</v>
      </c>
      <c r="Z152" s="147">
        <v>0</v>
      </c>
      <c r="AA152" s="148">
        <f t="shared" ref="AA152:AA167" si="3">Z152*K152</f>
        <v>0</v>
      </c>
      <c r="AR152" s="20" t="s">
        <v>135</v>
      </c>
      <c r="AT152" s="20" t="s">
        <v>131</v>
      </c>
      <c r="AU152" s="20" t="s">
        <v>95</v>
      </c>
      <c r="AY152" s="20" t="s">
        <v>130</v>
      </c>
      <c r="BE152" s="149">
        <f t="shared" ref="BE152:BE167" si="4">IF(U152="základní",N152,0)</f>
        <v>0</v>
      </c>
      <c r="BF152" s="149">
        <f t="shared" ref="BF152:BF167" si="5">IF(U152="snížená",N152,0)</f>
        <v>0</v>
      </c>
      <c r="BG152" s="149">
        <f t="shared" ref="BG152:BG167" si="6">IF(U152="zákl. přenesená",N152,0)</f>
        <v>0</v>
      </c>
      <c r="BH152" s="149">
        <f t="shared" ref="BH152:BH167" si="7">IF(U152="sníž. přenesená",N152,0)</f>
        <v>0</v>
      </c>
      <c r="BI152" s="149">
        <f t="shared" ref="BI152:BI167" si="8">IF(U152="nulová",N152,0)</f>
        <v>0</v>
      </c>
      <c r="BJ152" s="20" t="s">
        <v>80</v>
      </c>
      <c r="BK152" s="149">
        <f t="shared" ref="BK152:BK167" si="9">ROUND(L152*K152,2)</f>
        <v>0</v>
      </c>
      <c r="BL152" s="20" t="s">
        <v>135</v>
      </c>
      <c r="BM152" s="20" t="s">
        <v>228</v>
      </c>
    </row>
    <row r="153" spans="2:65" s="1" customFormat="1" ht="22.5" customHeight="1">
      <c r="B153" s="140"/>
      <c r="C153" s="141" t="s">
        <v>190</v>
      </c>
      <c r="D153" s="141" t="s">
        <v>131</v>
      </c>
      <c r="E153" s="142" t="s">
        <v>1466</v>
      </c>
      <c r="F153" s="260" t="s">
        <v>1680</v>
      </c>
      <c r="G153" s="260"/>
      <c r="H153" s="260"/>
      <c r="I153" s="260"/>
      <c r="J153" s="143" t="s">
        <v>424</v>
      </c>
      <c r="K153" s="144">
        <v>100</v>
      </c>
      <c r="L153" s="261">
        <v>0</v>
      </c>
      <c r="M153" s="261"/>
      <c r="N153" s="280">
        <f t="shared" si="0"/>
        <v>0</v>
      </c>
      <c r="O153" s="280"/>
      <c r="P153" s="280"/>
      <c r="Q153" s="280"/>
      <c r="R153" s="145"/>
      <c r="T153" s="146" t="s">
        <v>5</v>
      </c>
      <c r="U153" s="43" t="s">
        <v>39</v>
      </c>
      <c r="V153" s="147">
        <v>0</v>
      </c>
      <c r="W153" s="147">
        <f t="shared" si="1"/>
        <v>0</v>
      </c>
      <c r="X153" s="147">
        <v>0</v>
      </c>
      <c r="Y153" s="147">
        <f t="shared" si="2"/>
        <v>0</v>
      </c>
      <c r="Z153" s="147">
        <v>0</v>
      </c>
      <c r="AA153" s="148">
        <f t="shared" si="3"/>
        <v>0</v>
      </c>
      <c r="AR153" s="20" t="s">
        <v>135</v>
      </c>
      <c r="AT153" s="20" t="s">
        <v>131</v>
      </c>
      <c r="AU153" s="20" t="s">
        <v>95</v>
      </c>
      <c r="AY153" s="20" t="s">
        <v>130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20" t="s">
        <v>80</v>
      </c>
      <c r="BK153" s="149">
        <f t="shared" si="9"/>
        <v>0</v>
      </c>
      <c r="BL153" s="20" t="s">
        <v>135</v>
      </c>
      <c r="BM153" s="20" t="s">
        <v>232</v>
      </c>
    </row>
    <row r="154" spans="2:65" s="1" customFormat="1" ht="22.5" customHeight="1">
      <c r="B154" s="140"/>
      <c r="C154" s="141" t="s">
        <v>229</v>
      </c>
      <c r="D154" s="141" t="s">
        <v>131</v>
      </c>
      <c r="E154" s="142" t="s">
        <v>1467</v>
      </c>
      <c r="F154" s="260" t="s">
        <v>1681</v>
      </c>
      <c r="G154" s="260"/>
      <c r="H154" s="260"/>
      <c r="I154" s="260"/>
      <c r="J154" s="143" t="s">
        <v>424</v>
      </c>
      <c r="K154" s="144">
        <v>295</v>
      </c>
      <c r="L154" s="261">
        <v>0</v>
      </c>
      <c r="M154" s="261"/>
      <c r="N154" s="280">
        <f t="shared" si="0"/>
        <v>0</v>
      </c>
      <c r="O154" s="280"/>
      <c r="P154" s="280"/>
      <c r="Q154" s="280"/>
      <c r="R154" s="145"/>
      <c r="T154" s="146" t="s">
        <v>5</v>
      </c>
      <c r="U154" s="43" t="s">
        <v>39</v>
      </c>
      <c r="V154" s="147">
        <v>0</v>
      </c>
      <c r="W154" s="147">
        <f t="shared" si="1"/>
        <v>0</v>
      </c>
      <c r="X154" s="147">
        <v>0</v>
      </c>
      <c r="Y154" s="147">
        <f t="shared" si="2"/>
        <v>0</v>
      </c>
      <c r="Z154" s="147">
        <v>0</v>
      </c>
      <c r="AA154" s="148">
        <f t="shared" si="3"/>
        <v>0</v>
      </c>
      <c r="AR154" s="20" t="s">
        <v>135</v>
      </c>
      <c r="AT154" s="20" t="s">
        <v>131</v>
      </c>
      <c r="AU154" s="20" t="s">
        <v>95</v>
      </c>
      <c r="AY154" s="20" t="s">
        <v>130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20" t="s">
        <v>80</v>
      </c>
      <c r="BK154" s="149">
        <f t="shared" si="9"/>
        <v>0</v>
      </c>
      <c r="BL154" s="20" t="s">
        <v>135</v>
      </c>
      <c r="BM154" s="20" t="s">
        <v>235</v>
      </c>
    </row>
    <row r="155" spans="2:65" s="1" customFormat="1" ht="22.5" customHeight="1">
      <c r="B155" s="140"/>
      <c r="C155" s="141" t="s">
        <v>194</v>
      </c>
      <c r="D155" s="141" t="s">
        <v>131</v>
      </c>
      <c r="E155" s="142" t="s">
        <v>1468</v>
      </c>
      <c r="F155" s="260" t="s">
        <v>1469</v>
      </c>
      <c r="G155" s="260"/>
      <c r="H155" s="260"/>
      <c r="I155" s="260"/>
      <c r="J155" s="143" t="s">
        <v>424</v>
      </c>
      <c r="K155" s="144">
        <v>2</v>
      </c>
      <c r="L155" s="261">
        <v>0</v>
      </c>
      <c r="M155" s="261"/>
      <c r="N155" s="280">
        <f t="shared" si="0"/>
        <v>0</v>
      </c>
      <c r="O155" s="280"/>
      <c r="P155" s="280"/>
      <c r="Q155" s="280"/>
      <c r="R155" s="145"/>
      <c r="T155" s="146" t="s">
        <v>5</v>
      </c>
      <c r="U155" s="43" t="s">
        <v>39</v>
      </c>
      <c r="V155" s="147">
        <v>0</v>
      </c>
      <c r="W155" s="147">
        <f t="shared" si="1"/>
        <v>0</v>
      </c>
      <c r="X155" s="147">
        <v>0</v>
      </c>
      <c r="Y155" s="147">
        <f t="shared" si="2"/>
        <v>0</v>
      </c>
      <c r="Z155" s="147">
        <v>0</v>
      </c>
      <c r="AA155" s="148">
        <f t="shared" si="3"/>
        <v>0</v>
      </c>
      <c r="AR155" s="20" t="s">
        <v>135</v>
      </c>
      <c r="AT155" s="20" t="s">
        <v>131</v>
      </c>
      <c r="AU155" s="20" t="s">
        <v>95</v>
      </c>
      <c r="AY155" s="20" t="s">
        <v>130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20" t="s">
        <v>80</v>
      </c>
      <c r="BK155" s="149">
        <f t="shared" si="9"/>
        <v>0</v>
      </c>
      <c r="BL155" s="20" t="s">
        <v>135</v>
      </c>
      <c r="BM155" s="20" t="s">
        <v>238</v>
      </c>
    </row>
    <row r="156" spans="2:65" s="1" customFormat="1" ht="22.5" customHeight="1">
      <c r="B156" s="140"/>
      <c r="C156" s="141" t="s">
        <v>251</v>
      </c>
      <c r="D156" s="141" t="s">
        <v>131</v>
      </c>
      <c r="E156" s="142" t="s">
        <v>1470</v>
      </c>
      <c r="F156" s="260" t="s">
        <v>1683</v>
      </c>
      <c r="G156" s="260"/>
      <c r="H156" s="260"/>
      <c r="I156" s="260"/>
      <c r="J156" s="143" t="s">
        <v>424</v>
      </c>
      <c r="K156" s="144">
        <v>392</v>
      </c>
      <c r="L156" s="261">
        <v>0</v>
      </c>
      <c r="M156" s="261"/>
      <c r="N156" s="280">
        <f t="shared" si="0"/>
        <v>0</v>
      </c>
      <c r="O156" s="280"/>
      <c r="P156" s="280"/>
      <c r="Q156" s="280"/>
      <c r="R156" s="145"/>
      <c r="T156" s="146" t="s">
        <v>5</v>
      </c>
      <c r="U156" s="43" t="s">
        <v>39</v>
      </c>
      <c r="V156" s="147">
        <v>0</v>
      </c>
      <c r="W156" s="147">
        <f t="shared" si="1"/>
        <v>0</v>
      </c>
      <c r="X156" s="147">
        <v>0</v>
      </c>
      <c r="Y156" s="147">
        <f t="shared" si="2"/>
        <v>0</v>
      </c>
      <c r="Z156" s="147">
        <v>0</v>
      </c>
      <c r="AA156" s="148">
        <f t="shared" si="3"/>
        <v>0</v>
      </c>
      <c r="AR156" s="20" t="s">
        <v>135</v>
      </c>
      <c r="AT156" s="20" t="s">
        <v>131</v>
      </c>
      <c r="AU156" s="20" t="s">
        <v>95</v>
      </c>
      <c r="AY156" s="20" t="s">
        <v>130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20" t="s">
        <v>80</v>
      </c>
      <c r="BK156" s="149">
        <f t="shared" si="9"/>
        <v>0</v>
      </c>
      <c r="BL156" s="20" t="s">
        <v>135</v>
      </c>
      <c r="BM156" s="20" t="s">
        <v>242</v>
      </c>
    </row>
    <row r="157" spans="2:65" s="1" customFormat="1" ht="31.5" customHeight="1">
      <c r="B157" s="140"/>
      <c r="C157" s="141" t="s">
        <v>198</v>
      </c>
      <c r="D157" s="141" t="s">
        <v>131</v>
      </c>
      <c r="E157" s="142" t="s">
        <v>1471</v>
      </c>
      <c r="F157" s="260" t="s">
        <v>1472</v>
      </c>
      <c r="G157" s="260"/>
      <c r="H157" s="260"/>
      <c r="I157" s="260"/>
      <c r="J157" s="143" t="s">
        <v>424</v>
      </c>
      <c r="K157" s="144">
        <v>2</v>
      </c>
      <c r="L157" s="261">
        <v>0</v>
      </c>
      <c r="M157" s="261"/>
      <c r="N157" s="280">
        <f t="shared" si="0"/>
        <v>0</v>
      </c>
      <c r="O157" s="280"/>
      <c r="P157" s="280"/>
      <c r="Q157" s="280"/>
      <c r="R157" s="145"/>
      <c r="T157" s="146" t="s">
        <v>5</v>
      </c>
      <c r="U157" s="43" t="s">
        <v>39</v>
      </c>
      <c r="V157" s="147">
        <v>0</v>
      </c>
      <c r="W157" s="147">
        <f t="shared" si="1"/>
        <v>0</v>
      </c>
      <c r="X157" s="147">
        <v>0</v>
      </c>
      <c r="Y157" s="147">
        <f t="shared" si="2"/>
        <v>0</v>
      </c>
      <c r="Z157" s="147">
        <v>0</v>
      </c>
      <c r="AA157" s="148">
        <f t="shared" si="3"/>
        <v>0</v>
      </c>
      <c r="AR157" s="20" t="s">
        <v>135</v>
      </c>
      <c r="AT157" s="20" t="s">
        <v>131</v>
      </c>
      <c r="AU157" s="20" t="s">
        <v>95</v>
      </c>
      <c r="AY157" s="20" t="s">
        <v>130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20" t="s">
        <v>80</v>
      </c>
      <c r="BK157" s="149">
        <f t="shared" si="9"/>
        <v>0</v>
      </c>
      <c r="BL157" s="20" t="s">
        <v>135</v>
      </c>
      <c r="BM157" s="20" t="s">
        <v>246</v>
      </c>
    </row>
    <row r="158" spans="2:65" s="1" customFormat="1" ht="31.5" customHeight="1">
      <c r="B158" s="140"/>
      <c r="C158" s="141" t="s">
        <v>259</v>
      </c>
      <c r="D158" s="141" t="s">
        <v>131</v>
      </c>
      <c r="E158" s="142" t="s">
        <v>1473</v>
      </c>
      <c r="F158" s="260" t="s">
        <v>1474</v>
      </c>
      <c r="G158" s="260"/>
      <c r="H158" s="260"/>
      <c r="I158" s="260"/>
      <c r="J158" s="143" t="s">
        <v>424</v>
      </c>
      <c r="K158" s="144">
        <v>2</v>
      </c>
      <c r="L158" s="261">
        <v>0</v>
      </c>
      <c r="M158" s="261"/>
      <c r="N158" s="280">
        <f t="shared" si="0"/>
        <v>0</v>
      </c>
      <c r="O158" s="280"/>
      <c r="P158" s="280"/>
      <c r="Q158" s="280"/>
      <c r="R158" s="145"/>
      <c r="T158" s="146" t="s">
        <v>5</v>
      </c>
      <c r="U158" s="43" t="s">
        <v>39</v>
      </c>
      <c r="V158" s="147">
        <v>0</v>
      </c>
      <c r="W158" s="147">
        <f t="shared" si="1"/>
        <v>0</v>
      </c>
      <c r="X158" s="147">
        <v>0</v>
      </c>
      <c r="Y158" s="147">
        <f t="shared" si="2"/>
        <v>0</v>
      </c>
      <c r="Z158" s="147">
        <v>0</v>
      </c>
      <c r="AA158" s="148">
        <f t="shared" si="3"/>
        <v>0</v>
      </c>
      <c r="AR158" s="20" t="s">
        <v>135</v>
      </c>
      <c r="AT158" s="20" t="s">
        <v>131</v>
      </c>
      <c r="AU158" s="20" t="s">
        <v>95</v>
      </c>
      <c r="AY158" s="20" t="s">
        <v>130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20" t="s">
        <v>80</v>
      </c>
      <c r="BK158" s="149">
        <f t="shared" si="9"/>
        <v>0</v>
      </c>
      <c r="BL158" s="20" t="s">
        <v>135</v>
      </c>
      <c r="BM158" s="20" t="s">
        <v>250</v>
      </c>
    </row>
    <row r="159" spans="2:65" s="1" customFormat="1" ht="57" customHeight="1">
      <c r="B159" s="140"/>
      <c r="C159" s="141" t="s">
        <v>201</v>
      </c>
      <c r="D159" s="141" t="s">
        <v>131</v>
      </c>
      <c r="E159" s="142" t="s">
        <v>1475</v>
      </c>
      <c r="F159" s="260" t="s">
        <v>1682</v>
      </c>
      <c r="G159" s="260"/>
      <c r="H159" s="260"/>
      <c r="I159" s="260"/>
      <c r="J159" s="143" t="s">
        <v>424</v>
      </c>
      <c r="K159" s="144">
        <v>156</v>
      </c>
      <c r="L159" s="261">
        <v>0</v>
      </c>
      <c r="M159" s="261"/>
      <c r="N159" s="280">
        <f t="shared" si="0"/>
        <v>0</v>
      </c>
      <c r="O159" s="280"/>
      <c r="P159" s="280"/>
      <c r="Q159" s="280"/>
      <c r="R159" s="145"/>
      <c r="T159" s="146" t="s">
        <v>5</v>
      </c>
      <c r="U159" s="43" t="s">
        <v>39</v>
      </c>
      <c r="V159" s="147">
        <v>0</v>
      </c>
      <c r="W159" s="147">
        <f t="shared" si="1"/>
        <v>0</v>
      </c>
      <c r="X159" s="147">
        <v>0</v>
      </c>
      <c r="Y159" s="147">
        <f t="shared" si="2"/>
        <v>0</v>
      </c>
      <c r="Z159" s="147">
        <v>0</v>
      </c>
      <c r="AA159" s="148">
        <f t="shared" si="3"/>
        <v>0</v>
      </c>
      <c r="AR159" s="20" t="s">
        <v>135</v>
      </c>
      <c r="AT159" s="20" t="s">
        <v>131</v>
      </c>
      <c r="AU159" s="20" t="s">
        <v>95</v>
      </c>
      <c r="AY159" s="20" t="s">
        <v>130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20" t="s">
        <v>80</v>
      </c>
      <c r="BK159" s="149">
        <f t="shared" si="9"/>
        <v>0</v>
      </c>
      <c r="BL159" s="20" t="s">
        <v>135</v>
      </c>
      <c r="BM159" s="20" t="s">
        <v>254</v>
      </c>
    </row>
    <row r="160" spans="2:65" s="1" customFormat="1" ht="57" customHeight="1">
      <c r="B160" s="140"/>
      <c r="C160" s="141" t="s">
        <v>267</v>
      </c>
      <c r="D160" s="141" t="s">
        <v>131</v>
      </c>
      <c r="E160" s="142" t="s">
        <v>1476</v>
      </c>
      <c r="F160" s="260" t="s">
        <v>1477</v>
      </c>
      <c r="G160" s="260"/>
      <c r="H160" s="260"/>
      <c r="I160" s="260"/>
      <c r="J160" s="143" t="s">
        <v>424</v>
      </c>
      <c r="K160" s="144">
        <v>30</v>
      </c>
      <c r="L160" s="261">
        <v>0</v>
      </c>
      <c r="M160" s="261"/>
      <c r="N160" s="280">
        <f t="shared" si="0"/>
        <v>0</v>
      </c>
      <c r="O160" s="280"/>
      <c r="P160" s="280"/>
      <c r="Q160" s="280"/>
      <c r="R160" s="145"/>
      <c r="T160" s="146" t="s">
        <v>5</v>
      </c>
      <c r="U160" s="43" t="s">
        <v>39</v>
      </c>
      <c r="V160" s="147">
        <v>0</v>
      </c>
      <c r="W160" s="147">
        <f t="shared" si="1"/>
        <v>0</v>
      </c>
      <c r="X160" s="147">
        <v>0</v>
      </c>
      <c r="Y160" s="147">
        <f t="shared" si="2"/>
        <v>0</v>
      </c>
      <c r="Z160" s="147">
        <v>0</v>
      </c>
      <c r="AA160" s="148">
        <f t="shared" si="3"/>
        <v>0</v>
      </c>
      <c r="AR160" s="20" t="s">
        <v>135</v>
      </c>
      <c r="AT160" s="20" t="s">
        <v>131</v>
      </c>
      <c r="AU160" s="20" t="s">
        <v>95</v>
      </c>
      <c r="AY160" s="20" t="s">
        <v>130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20" t="s">
        <v>80</v>
      </c>
      <c r="BK160" s="149">
        <f t="shared" si="9"/>
        <v>0</v>
      </c>
      <c r="BL160" s="20" t="s">
        <v>135</v>
      </c>
      <c r="BM160" s="20" t="s">
        <v>258</v>
      </c>
    </row>
    <row r="161" spans="2:65" s="1" customFormat="1" ht="44.25" customHeight="1">
      <c r="B161" s="140"/>
      <c r="C161" s="141" t="s">
        <v>204</v>
      </c>
      <c r="D161" s="141" t="s">
        <v>131</v>
      </c>
      <c r="E161" s="142" t="s">
        <v>1478</v>
      </c>
      <c r="F161" s="260" t="s">
        <v>1479</v>
      </c>
      <c r="G161" s="260"/>
      <c r="H161" s="260"/>
      <c r="I161" s="260"/>
      <c r="J161" s="143" t="s">
        <v>144</v>
      </c>
      <c r="K161" s="144">
        <v>15680</v>
      </c>
      <c r="L161" s="261">
        <v>0</v>
      </c>
      <c r="M161" s="261"/>
      <c r="N161" s="280">
        <f t="shared" si="0"/>
        <v>0</v>
      </c>
      <c r="O161" s="280"/>
      <c r="P161" s="280"/>
      <c r="Q161" s="280"/>
      <c r="R161" s="145"/>
      <c r="T161" s="146" t="s">
        <v>5</v>
      </c>
      <c r="U161" s="43" t="s">
        <v>39</v>
      </c>
      <c r="V161" s="147">
        <v>0</v>
      </c>
      <c r="W161" s="147">
        <f t="shared" si="1"/>
        <v>0</v>
      </c>
      <c r="X161" s="147">
        <v>0</v>
      </c>
      <c r="Y161" s="147">
        <f t="shared" si="2"/>
        <v>0</v>
      </c>
      <c r="Z161" s="147">
        <v>0</v>
      </c>
      <c r="AA161" s="148">
        <f t="shared" si="3"/>
        <v>0</v>
      </c>
      <c r="AR161" s="20" t="s">
        <v>135</v>
      </c>
      <c r="AT161" s="20" t="s">
        <v>131</v>
      </c>
      <c r="AU161" s="20" t="s">
        <v>95</v>
      </c>
      <c r="AY161" s="20" t="s">
        <v>130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20" t="s">
        <v>80</v>
      </c>
      <c r="BK161" s="149">
        <f t="shared" si="9"/>
        <v>0</v>
      </c>
      <c r="BL161" s="20" t="s">
        <v>135</v>
      </c>
      <c r="BM161" s="20" t="s">
        <v>262</v>
      </c>
    </row>
    <row r="162" spans="2:65" s="1" customFormat="1" ht="31.5" customHeight="1">
      <c r="B162" s="140"/>
      <c r="C162" s="141" t="s">
        <v>272</v>
      </c>
      <c r="D162" s="141" t="s">
        <v>131</v>
      </c>
      <c r="E162" s="142" t="s">
        <v>1480</v>
      </c>
      <c r="F162" s="260" t="s">
        <v>1481</v>
      </c>
      <c r="G162" s="260"/>
      <c r="H162" s="260"/>
      <c r="I162" s="260"/>
      <c r="J162" s="143" t="s">
        <v>144</v>
      </c>
      <c r="K162" s="144">
        <v>20</v>
      </c>
      <c r="L162" s="261">
        <v>0</v>
      </c>
      <c r="M162" s="261"/>
      <c r="N162" s="280">
        <f t="shared" si="0"/>
        <v>0</v>
      </c>
      <c r="O162" s="280"/>
      <c r="P162" s="280"/>
      <c r="Q162" s="280"/>
      <c r="R162" s="145"/>
      <c r="T162" s="146" t="s">
        <v>5</v>
      </c>
      <c r="U162" s="43" t="s">
        <v>39</v>
      </c>
      <c r="V162" s="147">
        <v>0</v>
      </c>
      <c r="W162" s="147">
        <f t="shared" si="1"/>
        <v>0</v>
      </c>
      <c r="X162" s="147">
        <v>0</v>
      </c>
      <c r="Y162" s="147">
        <f t="shared" si="2"/>
        <v>0</v>
      </c>
      <c r="Z162" s="147">
        <v>0</v>
      </c>
      <c r="AA162" s="148">
        <f t="shared" si="3"/>
        <v>0</v>
      </c>
      <c r="AR162" s="20" t="s">
        <v>135</v>
      </c>
      <c r="AT162" s="20" t="s">
        <v>131</v>
      </c>
      <c r="AU162" s="20" t="s">
        <v>95</v>
      </c>
      <c r="AY162" s="20" t="s">
        <v>130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20" t="s">
        <v>80</v>
      </c>
      <c r="BK162" s="149">
        <f t="shared" si="9"/>
        <v>0</v>
      </c>
      <c r="BL162" s="20" t="s">
        <v>135</v>
      </c>
      <c r="BM162" s="20" t="s">
        <v>266</v>
      </c>
    </row>
    <row r="163" spans="2:65" s="1" customFormat="1" ht="22.5" customHeight="1">
      <c r="B163" s="140"/>
      <c r="C163" s="141" t="s">
        <v>207</v>
      </c>
      <c r="D163" s="141" t="s">
        <v>131</v>
      </c>
      <c r="E163" s="142" t="s">
        <v>1482</v>
      </c>
      <c r="F163" s="260" t="s">
        <v>1483</v>
      </c>
      <c r="G163" s="260"/>
      <c r="H163" s="260"/>
      <c r="I163" s="260"/>
      <c r="J163" s="143" t="s">
        <v>144</v>
      </c>
      <c r="K163" s="144">
        <v>20</v>
      </c>
      <c r="L163" s="261">
        <v>0</v>
      </c>
      <c r="M163" s="261"/>
      <c r="N163" s="280">
        <f t="shared" si="0"/>
        <v>0</v>
      </c>
      <c r="O163" s="280"/>
      <c r="P163" s="280"/>
      <c r="Q163" s="280"/>
      <c r="R163" s="145"/>
      <c r="T163" s="146" t="s">
        <v>5</v>
      </c>
      <c r="U163" s="43" t="s">
        <v>39</v>
      </c>
      <c r="V163" s="147">
        <v>0</v>
      </c>
      <c r="W163" s="147">
        <f t="shared" si="1"/>
        <v>0</v>
      </c>
      <c r="X163" s="147">
        <v>0</v>
      </c>
      <c r="Y163" s="147">
        <f t="shared" si="2"/>
        <v>0</v>
      </c>
      <c r="Z163" s="147">
        <v>0</v>
      </c>
      <c r="AA163" s="148">
        <f t="shared" si="3"/>
        <v>0</v>
      </c>
      <c r="AR163" s="20" t="s">
        <v>135</v>
      </c>
      <c r="AT163" s="20" t="s">
        <v>131</v>
      </c>
      <c r="AU163" s="20" t="s">
        <v>95</v>
      </c>
      <c r="AY163" s="20" t="s">
        <v>130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20" t="s">
        <v>80</v>
      </c>
      <c r="BK163" s="149">
        <f t="shared" si="9"/>
        <v>0</v>
      </c>
      <c r="BL163" s="20" t="s">
        <v>135</v>
      </c>
      <c r="BM163" s="20" t="s">
        <v>270</v>
      </c>
    </row>
    <row r="164" spans="2:65" s="1" customFormat="1" ht="31.5" hidden="1" customHeight="1">
      <c r="B164" s="140"/>
      <c r="C164" s="141"/>
      <c r="D164" s="141"/>
      <c r="E164" s="142"/>
      <c r="F164" s="260"/>
      <c r="G164" s="260"/>
      <c r="H164" s="260"/>
      <c r="I164" s="260"/>
      <c r="J164" s="143"/>
      <c r="K164" s="144"/>
      <c r="L164" s="261"/>
      <c r="M164" s="261"/>
      <c r="N164" s="280"/>
      <c r="O164" s="280"/>
      <c r="P164" s="280"/>
      <c r="Q164" s="280"/>
      <c r="R164" s="145"/>
      <c r="T164" s="146" t="s">
        <v>5</v>
      </c>
      <c r="U164" s="43" t="s">
        <v>39</v>
      </c>
      <c r="V164" s="147">
        <v>0</v>
      </c>
      <c r="W164" s="147">
        <f t="shared" si="1"/>
        <v>0</v>
      </c>
      <c r="X164" s="147">
        <v>0</v>
      </c>
      <c r="Y164" s="147">
        <f t="shared" si="2"/>
        <v>0</v>
      </c>
      <c r="Z164" s="147">
        <v>0</v>
      </c>
      <c r="AA164" s="148">
        <f t="shared" si="3"/>
        <v>0</v>
      </c>
      <c r="AR164" s="20" t="s">
        <v>135</v>
      </c>
      <c r="AT164" s="20" t="s">
        <v>131</v>
      </c>
      <c r="AU164" s="20" t="s">
        <v>95</v>
      </c>
      <c r="AY164" s="20" t="s">
        <v>130</v>
      </c>
      <c r="BE164" s="149">
        <f t="shared" si="4"/>
        <v>0</v>
      </c>
      <c r="BF164" s="149">
        <f t="shared" si="5"/>
        <v>0</v>
      </c>
      <c r="BG164" s="149">
        <f t="shared" si="6"/>
        <v>0</v>
      </c>
      <c r="BH164" s="149">
        <f t="shared" si="7"/>
        <v>0</v>
      </c>
      <c r="BI164" s="149">
        <f t="shared" si="8"/>
        <v>0</v>
      </c>
      <c r="BJ164" s="20" t="s">
        <v>80</v>
      </c>
      <c r="BK164" s="149">
        <f t="shared" si="9"/>
        <v>0</v>
      </c>
      <c r="BL164" s="20" t="s">
        <v>135</v>
      </c>
      <c r="BM164" s="20" t="s">
        <v>275</v>
      </c>
    </row>
    <row r="165" spans="2:65" s="1" customFormat="1" ht="31.5" customHeight="1">
      <c r="B165" s="140"/>
      <c r="C165" s="141">
        <v>39</v>
      </c>
      <c r="D165" s="141" t="s">
        <v>131</v>
      </c>
      <c r="E165" s="142" t="s">
        <v>1484</v>
      </c>
      <c r="F165" s="260" t="s">
        <v>1485</v>
      </c>
      <c r="G165" s="260"/>
      <c r="H165" s="260"/>
      <c r="I165" s="260"/>
      <c r="J165" s="143" t="s">
        <v>144</v>
      </c>
      <c r="K165" s="144">
        <v>150</v>
      </c>
      <c r="L165" s="261">
        <v>0</v>
      </c>
      <c r="M165" s="261"/>
      <c r="N165" s="280">
        <f t="shared" si="0"/>
        <v>0</v>
      </c>
      <c r="O165" s="280"/>
      <c r="P165" s="280"/>
      <c r="Q165" s="280"/>
      <c r="R165" s="145"/>
      <c r="T165" s="146" t="s">
        <v>5</v>
      </c>
      <c r="U165" s="43" t="s">
        <v>39</v>
      </c>
      <c r="V165" s="147">
        <v>0</v>
      </c>
      <c r="W165" s="147">
        <f t="shared" si="1"/>
        <v>0</v>
      </c>
      <c r="X165" s="147">
        <v>0</v>
      </c>
      <c r="Y165" s="147">
        <f t="shared" si="2"/>
        <v>0</v>
      </c>
      <c r="Z165" s="147">
        <v>0</v>
      </c>
      <c r="AA165" s="148">
        <f t="shared" si="3"/>
        <v>0</v>
      </c>
      <c r="AR165" s="20" t="s">
        <v>135</v>
      </c>
      <c r="AT165" s="20" t="s">
        <v>131</v>
      </c>
      <c r="AU165" s="20" t="s">
        <v>95</v>
      </c>
      <c r="AY165" s="20" t="s">
        <v>130</v>
      </c>
      <c r="BE165" s="149">
        <f t="shared" si="4"/>
        <v>0</v>
      </c>
      <c r="BF165" s="149">
        <f t="shared" si="5"/>
        <v>0</v>
      </c>
      <c r="BG165" s="149">
        <f t="shared" si="6"/>
        <v>0</v>
      </c>
      <c r="BH165" s="149">
        <f t="shared" si="7"/>
        <v>0</v>
      </c>
      <c r="BI165" s="149">
        <f t="shared" si="8"/>
        <v>0</v>
      </c>
      <c r="BJ165" s="20" t="s">
        <v>80</v>
      </c>
      <c r="BK165" s="149">
        <f t="shared" si="9"/>
        <v>0</v>
      </c>
      <c r="BL165" s="20" t="s">
        <v>135</v>
      </c>
      <c r="BM165" s="20" t="s">
        <v>278</v>
      </c>
    </row>
    <row r="166" spans="2:65" s="1" customFormat="1" ht="22.5" customHeight="1">
      <c r="B166" s="140"/>
      <c r="C166" s="141">
        <v>40</v>
      </c>
      <c r="D166" s="141" t="s">
        <v>131</v>
      </c>
      <c r="E166" s="142" t="s">
        <v>1486</v>
      </c>
      <c r="F166" s="260" t="s">
        <v>1487</v>
      </c>
      <c r="G166" s="260"/>
      <c r="H166" s="260"/>
      <c r="I166" s="260"/>
      <c r="J166" s="143" t="s">
        <v>424</v>
      </c>
      <c r="K166" s="144">
        <v>1</v>
      </c>
      <c r="L166" s="261">
        <v>0</v>
      </c>
      <c r="M166" s="261"/>
      <c r="N166" s="280">
        <f t="shared" si="0"/>
        <v>0</v>
      </c>
      <c r="O166" s="280"/>
      <c r="P166" s="280"/>
      <c r="Q166" s="280"/>
      <c r="R166" s="145"/>
      <c r="T166" s="146" t="s">
        <v>5</v>
      </c>
      <c r="U166" s="43" t="s">
        <v>39</v>
      </c>
      <c r="V166" s="147">
        <v>0</v>
      </c>
      <c r="W166" s="147">
        <f t="shared" si="1"/>
        <v>0</v>
      </c>
      <c r="X166" s="147">
        <v>0</v>
      </c>
      <c r="Y166" s="147">
        <f t="shared" si="2"/>
        <v>0</v>
      </c>
      <c r="Z166" s="147">
        <v>0</v>
      </c>
      <c r="AA166" s="148">
        <f t="shared" si="3"/>
        <v>0</v>
      </c>
      <c r="AR166" s="20" t="s">
        <v>135</v>
      </c>
      <c r="AT166" s="20" t="s">
        <v>131</v>
      </c>
      <c r="AU166" s="20" t="s">
        <v>95</v>
      </c>
      <c r="AY166" s="20" t="s">
        <v>130</v>
      </c>
      <c r="BE166" s="149">
        <f t="shared" si="4"/>
        <v>0</v>
      </c>
      <c r="BF166" s="149">
        <f t="shared" si="5"/>
        <v>0</v>
      </c>
      <c r="BG166" s="149">
        <f t="shared" si="6"/>
        <v>0</v>
      </c>
      <c r="BH166" s="149">
        <f t="shared" si="7"/>
        <v>0</v>
      </c>
      <c r="BI166" s="149">
        <f t="shared" si="8"/>
        <v>0</v>
      </c>
      <c r="BJ166" s="20" t="s">
        <v>80</v>
      </c>
      <c r="BK166" s="149">
        <f t="shared" si="9"/>
        <v>0</v>
      </c>
      <c r="BL166" s="20" t="s">
        <v>135</v>
      </c>
      <c r="BM166" s="20" t="s">
        <v>282</v>
      </c>
    </row>
    <row r="167" spans="2:65" s="1" customFormat="1" ht="22.5" customHeight="1">
      <c r="B167" s="140"/>
      <c r="C167" s="141">
        <v>41</v>
      </c>
      <c r="D167" s="141" t="s">
        <v>131</v>
      </c>
      <c r="E167" s="142" t="s">
        <v>1488</v>
      </c>
      <c r="F167" s="260" t="s">
        <v>1489</v>
      </c>
      <c r="G167" s="260"/>
      <c r="H167" s="260"/>
      <c r="I167" s="260"/>
      <c r="J167" s="143" t="s">
        <v>424</v>
      </c>
      <c r="K167" s="144">
        <v>10</v>
      </c>
      <c r="L167" s="261">
        <v>0</v>
      </c>
      <c r="M167" s="261"/>
      <c r="N167" s="280">
        <f t="shared" si="0"/>
        <v>0</v>
      </c>
      <c r="O167" s="280"/>
      <c r="P167" s="280"/>
      <c r="Q167" s="280"/>
      <c r="R167" s="145"/>
      <c r="T167" s="146" t="s">
        <v>5</v>
      </c>
      <c r="U167" s="43" t="s">
        <v>39</v>
      </c>
      <c r="V167" s="147">
        <v>0</v>
      </c>
      <c r="W167" s="147">
        <f t="shared" si="1"/>
        <v>0</v>
      </c>
      <c r="X167" s="147">
        <v>0</v>
      </c>
      <c r="Y167" s="147">
        <f t="shared" si="2"/>
        <v>0</v>
      </c>
      <c r="Z167" s="147">
        <v>0</v>
      </c>
      <c r="AA167" s="148">
        <f t="shared" si="3"/>
        <v>0</v>
      </c>
      <c r="AR167" s="20" t="s">
        <v>135</v>
      </c>
      <c r="AT167" s="20" t="s">
        <v>131</v>
      </c>
      <c r="AU167" s="20" t="s">
        <v>95</v>
      </c>
      <c r="AY167" s="20" t="s">
        <v>130</v>
      </c>
      <c r="BE167" s="149">
        <f t="shared" si="4"/>
        <v>0</v>
      </c>
      <c r="BF167" s="149">
        <f t="shared" si="5"/>
        <v>0</v>
      </c>
      <c r="BG167" s="149">
        <f t="shared" si="6"/>
        <v>0</v>
      </c>
      <c r="BH167" s="149">
        <f t="shared" si="7"/>
        <v>0</v>
      </c>
      <c r="BI167" s="149">
        <f t="shared" si="8"/>
        <v>0</v>
      </c>
      <c r="BJ167" s="20" t="s">
        <v>80</v>
      </c>
      <c r="BK167" s="149">
        <f t="shared" si="9"/>
        <v>0</v>
      </c>
      <c r="BL167" s="20" t="s">
        <v>135</v>
      </c>
      <c r="BM167" s="20" t="s">
        <v>285</v>
      </c>
    </row>
    <row r="168" spans="2:65" s="1" customFormat="1" ht="22.5" customHeight="1">
      <c r="B168" s="34"/>
      <c r="C168" s="35"/>
      <c r="D168" s="35"/>
      <c r="E168" s="35"/>
      <c r="F168" s="283" t="s">
        <v>1490</v>
      </c>
      <c r="G168" s="284"/>
      <c r="H168" s="284"/>
      <c r="I168" s="284"/>
      <c r="J168" s="35"/>
      <c r="K168" s="35"/>
      <c r="L168" s="35"/>
      <c r="M168" s="35"/>
      <c r="N168" s="35"/>
      <c r="O168" s="35"/>
      <c r="P168" s="35"/>
      <c r="Q168" s="35"/>
      <c r="R168" s="36"/>
      <c r="T168" s="173"/>
      <c r="U168" s="35"/>
      <c r="V168" s="35"/>
      <c r="W168" s="35"/>
      <c r="X168" s="35"/>
      <c r="Y168" s="35"/>
      <c r="Z168" s="35"/>
      <c r="AA168" s="73"/>
      <c r="AT168" s="20" t="s">
        <v>481</v>
      </c>
      <c r="AU168" s="20" t="s">
        <v>95</v>
      </c>
    </row>
    <row r="169" spans="2:65" s="1" customFormat="1" ht="31.5" customHeight="1">
      <c r="B169" s="140"/>
      <c r="C169" s="141">
        <v>42</v>
      </c>
      <c r="D169" s="141" t="s">
        <v>131</v>
      </c>
      <c r="E169" s="142" t="s">
        <v>1491</v>
      </c>
      <c r="F169" s="260" t="s">
        <v>1492</v>
      </c>
      <c r="G169" s="260"/>
      <c r="H169" s="260"/>
      <c r="I169" s="260"/>
      <c r="J169" s="143" t="s">
        <v>424</v>
      </c>
      <c r="K169" s="144">
        <v>5</v>
      </c>
      <c r="L169" s="261">
        <v>0</v>
      </c>
      <c r="M169" s="261"/>
      <c r="N169" s="280">
        <f>ROUND(L169*K169,2)</f>
        <v>0</v>
      </c>
      <c r="O169" s="280"/>
      <c r="P169" s="280"/>
      <c r="Q169" s="280"/>
      <c r="R169" s="145"/>
      <c r="T169" s="146" t="s">
        <v>5</v>
      </c>
      <c r="U169" s="43" t="s">
        <v>39</v>
      </c>
      <c r="V169" s="147">
        <v>0</v>
      </c>
      <c r="W169" s="147">
        <f>V169*K169</f>
        <v>0</v>
      </c>
      <c r="X169" s="147">
        <v>0</v>
      </c>
      <c r="Y169" s="147">
        <f>X169*K169</f>
        <v>0</v>
      </c>
      <c r="Z169" s="147">
        <v>0</v>
      </c>
      <c r="AA169" s="148">
        <f>Z169*K169</f>
        <v>0</v>
      </c>
      <c r="AR169" s="20" t="s">
        <v>135</v>
      </c>
      <c r="AT169" s="20" t="s">
        <v>131</v>
      </c>
      <c r="AU169" s="20" t="s">
        <v>95</v>
      </c>
      <c r="AY169" s="20" t="s">
        <v>130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0" t="s">
        <v>80</v>
      </c>
      <c r="BK169" s="149">
        <f>ROUND(L169*K169,2)</f>
        <v>0</v>
      </c>
      <c r="BL169" s="20" t="s">
        <v>135</v>
      </c>
      <c r="BM169" s="20" t="s">
        <v>288</v>
      </c>
    </row>
    <row r="170" spans="2:65" s="1" customFormat="1" ht="22.5" customHeight="1">
      <c r="B170" s="34"/>
      <c r="C170" s="35"/>
      <c r="D170" s="35"/>
      <c r="E170" s="35"/>
      <c r="F170" s="283" t="s">
        <v>1490</v>
      </c>
      <c r="G170" s="284"/>
      <c r="H170" s="284"/>
      <c r="I170" s="284"/>
      <c r="J170" s="35"/>
      <c r="K170" s="35"/>
      <c r="L170" s="35"/>
      <c r="M170" s="35"/>
      <c r="N170" s="35"/>
      <c r="O170" s="35"/>
      <c r="P170" s="35"/>
      <c r="Q170" s="35"/>
      <c r="R170" s="36"/>
      <c r="T170" s="173"/>
      <c r="U170" s="35"/>
      <c r="V170" s="35"/>
      <c r="W170" s="35"/>
      <c r="X170" s="35"/>
      <c r="Y170" s="35"/>
      <c r="Z170" s="35"/>
      <c r="AA170" s="73"/>
      <c r="AT170" s="20" t="s">
        <v>481</v>
      </c>
      <c r="AU170" s="20" t="s">
        <v>95</v>
      </c>
    </row>
    <row r="171" spans="2:65" s="1" customFormat="1" ht="44.25" customHeight="1">
      <c r="B171" s="140"/>
      <c r="C171" s="141">
        <v>43</v>
      </c>
      <c r="D171" s="141" t="s">
        <v>131</v>
      </c>
      <c r="E171" s="142" t="s">
        <v>1493</v>
      </c>
      <c r="F171" s="260" t="s">
        <v>1494</v>
      </c>
      <c r="G171" s="260"/>
      <c r="H171" s="260"/>
      <c r="I171" s="260"/>
      <c r="J171" s="143" t="s">
        <v>424</v>
      </c>
      <c r="K171" s="144">
        <v>5</v>
      </c>
      <c r="L171" s="261">
        <v>0</v>
      </c>
      <c r="M171" s="261"/>
      <c r="N171" s="280">
        <f>ROUND(L171*K171,2)</f>
        <v>0</v>
      </c>
      <c r="O171" s="280"/>
      <c r="P171" s="280"/>
      <c r="Q171" s="280"/>
      <c r="R171" s="145"/>
      <c r="T171" s="146" t="s">
        <v>5</v>
      </c>
      <c r="U171" s="43" t="s">
        <v>39</v>
      </c>
      <c r="V171" s="147">
        <v>0</v>
      </c>
      <c r="W171" s="147">
        <f>V171*K171</f>
        <v>0</v>
      </c>
      <c r="X171" s="147">
        <v>0</v>
      </c>
      <c r="Y171" s="147">
        <f>X171*K171</f>
        <v>0</v>
      </c>
      <c r="Z171" s="147">
        <v>0</v>
      </c>
      <c r="AA171" s="148">
        <f>Z171*K171</f>
        <v>0</v>
      </c>
      <c r="AR171" s="20" t="s">
        <v>135</v>
      </c>
      <c r="AT171" s="20" t="s">
        <v>131</v>
      </c>
      <c r="AU171" s="20" t="s">
        <v>95</v>
      </c>
      <c r="AY171" s="20" t="s">
        <v>130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0" t="s">
        <v>80</v>
      </c>
      <c r="BK171" s="149">
        <f>ROUND(L171*K171,2)</f>
        <v>0</v>
      </c>
      <c r="BL171" s="20" t="s">
        <v>135</v>
      </c>
      <c r="BM171" s="20" t="s">
        <v>291</v>
      </c>
    </row>
    <row r="172" spans="2:65" s="1" customFormat="1" ht="22.5" customHeight="1">
      <c r="B172" s="34"/>
      <c r="C172" s="35"/>
      <c r="D172" s="35"/>
      <c r="E172" s="35"/>
      <c r="F172" s="283" t="s">
        <v>1490</v>
      </c>
      <c r="G172" s="284"/>
      <c r="H172" s="284"/>
      <c r="I172" s="284"/>
      <c r="J172" s="35"/>
      <c r="K172" s="35"/>
      <c r="L172" s="35"/>
      <c r="M172" s="35"/>
      <c r="N172" s="35"/>
      <c r="O172" s="35"/>
      <c r="P172" s="35"/>
      <c r="Q172" s="35"/>
      <c r="R172" s="36"/>
      <c r="T172" s="173"/>
      <c r="U172" s="35"/>
      <c r="V172" s="35"/>
      <c r="W172" s="35"/>
      <c r="X172" s="35"/>
      <c r="Y172" s="35"/>
      <c r="Z172" s="35"/>
      <c r="AA172" s="73"/>
      <c r="AT172" s="20" t="s">
        <v>481</v>
      </c>
      <c r="AU172" s="20" t="s">
        <v>95</v>
      </c>
    </row>
    <row r="173" spans="2:65" s="1" customFormat="1" ht="31.5" customHeight="1">
      <c r="B173" s="140"/>
      <c r="C173" s="141">
        <v>44</v>
      </c>
      <c r="D173" s="141" t="s">
        <v>131</v>
      </c>
      <c r="E173" s="142" t="s">
        <v>1495</v>
      </c>
      <c r="F173" s="260" t="s">
        <v>1383</v>
      </c>
      <c r="G173" s="260"/>
      <c r="H173" s="260"/>
      <c r="I173" s="260"/>
      <c r="J173" s="143" t="s">
        <v>424</v>
      </c>
      <c r="K173" s="144">
        <v>25</v>
      </c>
      <c r="L173" s="261">
        <v>0</v>
      </c>
      <c r="M173" s="261"/>
      <c r="N173" s="280">
        <f t="shared" ref="N173:N177" si="10">ROUND(L173*K173,2)</f>
        <v>0</v>
      </c>
      <c r="O173" s="280"/>
      <c r="P173" s="280"/>
      <c r="Q173" s="280"/>
      <c r="R173" s="145"/>
      <c r="T173" s="146" t="s">
        <v>5</v>
      </c>
      <c r="U173" s="43" t="s">
        <v>39</v>
      </c>
      <c r="V173" s="147">
        <v>0</v>
      </c>
      <c r="W173" s="147">
        <f t="shared" ref="W173:W177" si="11">V173*K173</f>
        <v>0</v>
      </c>
      <c r="X173" s="147">
        <v>0</v>
      </c>
      <c r="Y173" s="147">
        <f t="shared" ref="Y173:Y177" si="12">X173*K173</f>
        <v>0</v>
      </c>
      <c r="Z173" s="147">
        <v>0</v>
      </c>
      <c r="AA173" s="148">
        <f t="shared" ref="AA173:AA177" si="13">Z173*K173</f>
        <v>0</v>
      </c>
      <c r="AR173" s="20" t="s">
        <v>135</v>
      </c>
      <c r="AT173" s="20" t="s">
        <v>131</v>
      </c>
      <c r="AU173" s="20" t="s">
        <v>95</v>
      </c>
      <c r="AY173" s="20" t="s">
        <v>130</v>
      </c>
      <c r="BE173" s="149">
        <f t="shared" ref="BE173:BE177" si="14">IF(U173="základní",N173,0)</f>
        <v>0</v>
      </c>
      <c r="BF173" s="149">
        <f t="shared" ref="BF173:BF177" si="15">IF(U173="snížená",N173,0)</f>
        <v>0</v>
      </c>
      <c r="BG173" s="149">
        <f t="shared" ref="BG173:BG177" si="16">IF(U173="zákl. přenesená",N173,0)</f>
        <v>0</v>
      </c>
      <c r="BH173" s="149">
        <f t="shared" ref="BH173:BH177" si="17">IF(U173="sníž. přenesená",N173,0)</f>
        <v>0</v>
      </c>
      <c r="BI173" s="149">
        <f t="shared" ref="BI173:BI177" si="18">IF(U173="nulová",N173,0)</f>
        <v>0</v>
      </c>
      <c r="BJ173" s="20" t="s">
        <v>80</v>
      </c>
      <c r="BK173" s="149">
        <f t="shared" ref="BK173:BK177" si="19">ROUND(L173*K173,2)</f>
        <v>0</v>
      </c>
      <c r="BL173" s="20" t="s">
        <v>135</v>
      </c>
      <c r="BM173" s="20" t="s">
        <v>294</v>
      </c>
    </row>
    <row r="174" spans="2:65" s="1" customFormat="1" ht="31.5" customHeight="1">
      <c r="B174" s="140"/>
      <c r="C174" s="141">
        <v>45</v>
      </c>
      <c r="D174" s="141" t="s">
        <v>131</v>
      </c>
      <c r="E174" s="142" t="s">
        <v>1496</v>
      </c>
      <c r="F174" s="260" t="s">
        <v>1385</v>
      </c>
      <c r="G174" s="260"/>
      <c r="H174" s="260"/>
      <c r="I174" s="260"/>
      <c r="J174" s="143" t="s">
        <v>424</v>
      </c>
      <c r="K174" s="144">
        <v>2</v>
      </c>
      <c r="L174" s="261">
        <v>0</v>
      </c>
      <c r="M174" s="261"/>
      <c r="N174" s="280">
        <f t="shared" si="10"/>
        <v>0</v>
      </c>
      <c r="O174" s="280"/>
      <c r="P174" s="280"/>
      <c r="Q174" s="280"/>
      <c r="R174" s="145"/>
      <c r="T174" s="146" t="s">
        <v>5</v>
      </c>
      <c r="U174" s="43" t="s">
        <v>39</v>
      </c>
      <c r="V174" s="147">
        <v>0</v>
      </c>
      <c r="W174" s="147">
        <f t="shared" si="11"/>
        <v>0</v>
      </c>
      <c r="X174" s="147">
        <v>0</v>
      </c>
      <c r="Y174" s="147">
        <f t="shared" si="12"/>
        <v>0</v>
      </c>
      <c r="Z174" s="147">
        <v>0</v>
      </c>
      <c r="AA174" s="148">
        <f t="shared" si="13"/>
        <v>0</v>
      </c>
      <c r="AR174" s="20" t="s">
        <v>135</v>
      </c>
      <c r="AT174" s="20" t="s">
        <v>131</v>
      </c>
      <c r="AU174" s="20" t="s">
        <v>95</v>
      </c>
      <c r="AY174" s="20" t="s">
        <v>130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20" t="s">
        <v>80</v>
      </c>
      <c r="BK174" s="149">
        <f t="shared" si="19"/>
        <v>0</v>
      </c>
      <c r="BL174" s="20" t="s">
        <v>135</v>
      </c>
      <c r="BM174" s="20" t="s">
        <v>298</v>
      </c>
    </row>
    <row r="175" spans="2:65" s="1" customFormat="1" ht="57" customHeight="1">
      <c r="B175" s="140"/>
      <c r="C175" s="141">
        <v>46</v>
      </c>
      <c r="D175" s="141" t="s">
        <v>131</v>
      </c>
      <c r="E175" s="142" t="s">
        <v>1497</v>
      </c>
      <c r="F175" s="260" t="s">
        <v>1684</v>
      </c>
      <c r="G175" s="260"/>
      <c r="H175" s="260"/>
      <c r="I175" s="260"/>
      <c r="J175" s="143" t="s">
        <v>424</v>
      </c>
      <c r="K175" s="144">
        <v>1</v>
      </c>
      <c r="L175" s="261">
        <v>0</v>
      </c>
      <c r="M175" s="261"/>
      <c r="N175" s="280">
        <f t="shared" si="10"/>
        <v>0</v>
      </c>
      <c r="O175" s="280"/>
      <c r="P175" s="280"/>
      <c r="Q175" s="280"/>
      <c r="R175" s="145"/>
      <c r="T175" s="146" t="s">
        <v>5</v>
      </c>
      <c r="U175" s="43" t="s">
        <v>39</v>
      </c>
      <c r="V175" s="147">
        <v>0</v>
      </c>
      <c r="W175" s="147">
        <f t="shared" si="11"/>
        <v>0</v>
      </c>
      <c r="X175" s="147">
        <v>0</v>
      </c>
      <c r="Y175" s="147">
        <f t="shared" si="12"/>
        <v>0</v>
      </c>
      <c r="Z175" s="147">
        <v>0</v>
      </c>
      <c r="AA175" s="148">
        <f t="shared" si="13"/>
        <v>0</v>
      </c>
      <c r="AR175" s="20" t="s">
        <v>135</v>
      </c>
      <c r="AT175" s="20" t="s">
        <v>131</v>
      </c>
      <c r="AU175" s="20" t="s">
        <v>95</v>
      </c>
      <c r="AY175" s="20" t="s">
        <v>130</v>
      </c>
      <c r="BE175" s="149">
        <f t="shared" si="14"/>
        <v>0</v>
      </c>
      <c r="BF175" s="149">
        <f t="shared" si="15"/>
        <v>0</v>
      </c>
      <c r="BG175" s="149">
        <f t="shared" si="16"/>
        <v>0</v>
      </c>
      <c r="BH175" s="149">
        <f t="shared" si="17"/>
        <v>0</v>
      </c>
      <c r="BI175" s="149">
        <f t="shared" si="18"/>
        <v>0</v>
      </c>
      <c r="BJ175" s="20" t="s">
        <v>80</v>
      </c>
      <c r="BK175" s="149">
        <f t="shared" si="19"/>
        <v>0</v>
      </c>
      <c r="BL175" s="20" t="s">
        <v>135</v>
      </c>
      <c r="BM175" s="20" t="s">
        <v>301</v>
      </c>
    </row>
    <row r="176" spans="2:65" s="1" customFormat="1" ht="31.5" customHeight="1">
      <c r="B176" s="140"/>
      <c r="C176" s="141">
        <v>48</v>
      </c>
      <c r="D176" s="141" t="s">
        <v>131</v>
      </c>
      <c r="E176" s="142" t="s">
        <v>1498</v>
      </c>
      <c r="F176" s="260" t="s">
        <v>1499</v>
      </c>
      <c r="G176" s="260"/>
      <c r="H176" s="260"/>
      <c r="I176" s="260"/>
      <c r="J176" s="143" t="s">
        <v>144</v>
      </c>
      <c r="K176" s="144">
        <v>85</v>
      </c>
      <c r="L176" s="261">
        <v>0</v>
      </c>
      <c r="M176" s="261"/>
      <c r="N176" s="280">
        <f t="shared" si="10"/>
        <v>0</v>
      </c>
      <c r="O176" s="280"/>
      <c r="P176" s="280"/>
      <c r="Q176" s="280"/>
      <c r="R176" s="145"/>
      <c r="T176" s="146" t="s">
        <v>5</v>
      </c>
      <c r="U176" s="43" t="s">
        <v>39</v>
      </c>
      <c r="V176" s="147">
        <v>0</v>
      </c>
      <c r="W176" s="147">
        <f t="shared" si="11"/>
        <v>0</v>
      </c>
      <c r="X176" s="147">
        <v>0</v>
      </c>
      <c r="Y176" s="147">
        <f t="shared" si="12"/>
        <v>0</v>
      </c>
      <c r="Z176" s="147">
        <v>0</v>
      </c>
      <c r="AA176" s="148">
        <f t="shared" si="13"/>
        <v>0</v>
      </c>
      <c r="AR176" s="20" t="s">
        <v>135</v>
      </c>
      <c r="AT176" s="20" t="s">
        <v>131</v>
      </c>
      <c r="AU176" s="20" t="s">
        <v>95</v>
      </c>
      <c r="AY176" s="20" t="s">
        <v>130</v>
      </c>
      <c r="BE176" s="149">
        <f t="shared" si="14"/>
        <v>0</v>
      </c>
      <c r="BF176" s="149">
        <f t="shared" si="15"/>
        <v>0</v>
      </c>
      <c r="BG176" s="149">
        <f t="shared" si="16"/>
        <v>0</v>
      </c>
      <c r="BH176" s="149">
        <f t="shared" si="17"/>
        <v>0</v>
      </c>
      <c r="BI176" s="149">
        <f t="shared" si="18"/>
        <v>0</v>
      </c>
      <c r="BJ176" s="20" t="s">
        <v>80</v>
      </c>
      <c r="BK176" s="149">
        <f t="shared" si="19"/>
        <v>0</v>
      </c>
      <c r="BL176" s="20" t="s">
        <v>135</v>
      </c>
      <c r="BM176" s="20" t="s">
        <v>308</v>
      </c>
    </row>
    <row r="177" spans="2:65" s="1" customFormat="1" ht="31.5" customHeight="1">
      <c r="B177" s="140"/>
      <c r="C177" s="141">
        <v>49</v>
      </c>
      <c r="D177" s="141" t="s">
        <v>131</v>
      </c>
      <c r="E177" s="142" t="s">
        <v>1500</v>
      </c>
      <c r="F177" s="260" t="s">
        <v>1501</v>
      </c>
      <c r="G177" s="260"/>
      <c r="H177" s="260"/>
      <c r="I177" s="260"/>
      <c r="J177" s="143" t="s">
        <v>144</v>
      </c>
      <c r="K177" s="144">
        <v>40</v>
      </c>
      <c r="L177" s="261">
        <v>0</v>
      </c>
      <c r="M177" s="261"/>
      <c r="N177" s="280">
        <f t="shared" si="10"/>
        <v>0</v>
      </c>
      <c r="O177" s="280"/>
      <c r="P177" s="280"/>
      <c r="Q177" s="280"/>
      <c r="R177" s="145"/>
      <c r="T177" s="146" t="s">
        <v>5</v>
      </c>
      <c r="U177" s="43" t="s">
        <v>39</v>
      </c>
      <c r="V177" s="147">
        <v>0</v>
      </c>
      <c r="W177" s="147">
        <f t="shared" si="11"/>
        <v>0</v>
      </c>
      <c r="X177" s="147">
        <v>0</v>
      </c>
      <c r="Y177" s="147">
        <f t="shared" si="12"/>
        <v>0</v>
      </c>
      <c r="Z177" s="147">
        <v>0</v>
      </c>
      <c r="AA177" s="148">
        <f t="shared" si="13"/>
        <v>0</v>
      </c>
      <c r="AR177" s="20" t="s">
        <v>135</v>
      </c>
      <c r="AT177" s="20" t="s">
        <v>131</v>
      </c>
      <c r="AU177" s="20" t="s">
        <v>95</v>
      </c>
      <c r="AY177" s="20" t="s">
        <v>130</v>
      </c>
      <c r="BE177" s="149">
        <f t="shared" si="14"/>
        <v>0</v>
      </c>
      <c r="BF177" s="149">
        <f t="shared" si="15"/>
        <v>0</v>
      </c>
      <c r="BG177" s="149">
        <f t="shared" si="16"/>
        <v>0</v>
      </c>
      <c r="BH177" s="149">
        <f t="shared" si="17"/>
        <v>0</v>
      </c>
      <c r="BI177" s="149">
        <f t="shared" si="18"/>
        <v>0</v>
      </c>
      <c r="BJ177" s="20" t="s">
        <v>80</v>
      </c>
      <c r="BK177" s="149">
        <f t="shared" si="19"/>
        <v>0</v>
      </c>
      <c r="BL177" s="20" t="s">
        <v>135</v>
      </c>
      <c r="BM177" s="20" t="s">
        <v>312</v>
      </c>
    </row>
    <row r="178" spans="2:65" s="9" customFormat="1" ht="37.35" customHeight="1">
      <c r="B178" s="129"/>
      <c r="C178" s="130"/>
      <c r="D178" s="131" t="s">
        <v>113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276">
        <f>BK178</f>
        <v>0</v>
      </c>
      <c r="O178" s="277"/>
      <c r="P178" s="277"/>
      <c r="Q178" s="277"/>
      <c r="R178" s="132"/>
      <c r="T178" s="133"/>
      <c r="U178" s="130"/>
      <c r="V178" s="130"/>
      <c r="W178" s="134">
        <f>W179</f>
        <v>0</v>
      </c>
      <c r="X178" s="130"/>
      <c r="Y178" s="134">
        <f>Y179</f>
        <v>0</v>
      </c>
      <c r="Z178" s="130"/>
      <c r="AA178" s="135">
        <f>AA179</f>
        <v>0</v>
      </c>
      <c r="AR178" s="136" t="s">
        <v>80</v>
      </c>
      <c r="AT178" s="137" t="s">
        <v>73</v>
      </c>
      <c r="AU178" s="137" t="s">
        <v>74</v>
      </c>
      <c r="AY178" s="136" t="s">
        <v>130</v>
      </c>
      <c r="BK178" s="138">
        <f>BK179</f>
        <v>0</v>
      </c>
    </row>
    <row r="179" spans="2:65" s="9" customFormat="1" ht="19.899999999999999" customHeight="1">
      <c r="B179" s="129"/>
      <c r="C179" s="130"/>
      <c r="D179" s="139" t="s">
        <v>114</v>
      </c>
      <c r="E179" s="139"/>
      <c r="F179" s="139"/>
      <c r="G179" s="139"/>
      <c r="H179" s="139"/>
      <c r="I179" s="139"/>
      <c r="J179" s="139"/>
      <c r="K179" s="139"/>
      <c r="L179" s="139"/>
      <c r="M179" s="139"/>
      <c r="N179" s="258">
        <f>BK179</f>
        <v>0</v>
      </c>
      <c r="O179" s="259"/>
      <c r="P179" s="259"/>
      <c r="Q179" s="259"/>
      <c r="R179" s="132"/>
      <c r="T179" s="133"/>
      <c r="U179" s="130"/>
      <c r="V179" s="130"/>
      <c r="W179" s="134">
        <f>SUM(W180:W206)</f>
        <v>0</v>
      </c>
      <c r="X179" s="130"/>
      <c r="Y179" s="134">
        <f>SUM(Y180:Y206)</f>
        <v>0</v>
      </c>
      <c r="Z179" s="130"/>
      <c r="AA179" s="135">
        <f>SUM(AA180:AA206)</f>
        <v>0</v>
      </c>
      <c r="AR179" s="136" t="s">
        <v>80</v>
      </c>
      <c r="AT179" s="137" t="s">
        <v>73</v>
      </c>
      <c r="AU179" s="137" t="s">
        <v>80</v>
      </c>
      <c r="AY179" s="136" t="s">
        <v>130</v>
      </c>
      <c r="BK179" s="138">
        <f>SUM(BK180:BK206)</f>
        <v>0</v>
      </c>
    </row>
    <row r="180" spans="2:65" s="1" customFormat="1" ht="31.5" customHeight="1">
      <c r="B180" s="140"/>
      <c r="C180" s="141">
        <v>50</v>
      </c>
      <c r="D180" s="141" t="s">
        <v>131</v>
      </c>
      <c r="E180" s="142" t="s">
        <v>1502</v>
      </c>
      <c r="F180" s="260" t="s">
        <v>1503</v>
      </c>
      <c r="G180" s="260"/>
      <c r="H180" s="260"/>
      <c r="I180" s="260"/>
      <c r="J180" s="143" t="s">
        <v>419</v>
      </c>
      <c r="K180" s="144">
        <v>8</v>
      </c>
      <c r="L180" s="261">
        <v>0</v>
      </c>
      <c r="M180" s="261"/>
      <c r="N180" s="280">
        <f>ROUND(L180*K180,2)</f>
        <v>0</v>
      </c>
      <c r="O180" s="280"/>
      <c r="P180" s="280"/>
      <c r="Q180" s="280"/>
      <c r="R180" s="145"/>
      <c r="T180" s="146" t="s">
        <v>5</v>
      </c>
      <c r="U180" s="43" t="s">
        <v>39</v>
      </c>
      <c r="V180" s="147">
        <v>0</v>
      </c>
      <c r="W180" s="147">
        <f>V180*K180</f>
        <v>0</v>
      </c>
      <c r="X180" s="147">
        <v>0</v>
      </c>
      <c r="Y180" s="147">
        <f>X180*K180</f>
        <v>0</v>
      </c>
      <c r="Z180" s="147">
        <v>0</v>
      </c>
      <c r="AA180" s="148">
        <f>Z180*K180</f>
        <v>0</v>
      </c>
      <c r="AR180" s="20" t="s">
        <v>135</v>
      </c>
      <c r="AT180" s="20" t="s">
        <v>131</v>
      </c>
      <c r="AU180" s="20" t="s">
        <v>95</v>
      </c>
      <c r="AY180" s="20" t="s">
        <v>130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0" t="s">
        <v>80</v>
      </c>
      <c r="BK180" s="149">
        <f>ROUND(L180*K180,2)</f>
        <v>0</v>
      </c>
      <c r="BL180" s="20" t="s">
        <v>135</v>
      </c>
      <c r="BM180" s="20" t="s">
        <v>382</v>
      </c>
    </row>
    <row r="181" spans="2:65" s="1" customFormat="1" ht="54" customHeight="1">
      <c r="B181" s="34"/>
      <c r="C181" s="35"/>
      <c r="D181" s="35"/>
      <c r="E181" s="35"/>
      <c r="F181" s="283" t="s">
        <v>1213</v>
      </c>
      <c r="G181" s="284"/>
      <c r="H181" s="284"/>
      <c r="I181" s="284"/>
      <c r="J181" s="35"/>
      <c r="K181" s="35"/>
      <c r="L181" s="35"/>
      <c r="M181" s="35"/>
      <c r="N181" s="35"/>
      <c r="O181" s="35"/>
      <c r="P181" s="35"/>
      <c r="Q181" s="35"/>
      <c r="R181" s="36"/>
      <c r="T181" s="173"/>
      <c r="U181" s="35"/>
      <c r="V181" s="35"/>
      <c r="W181" s="35"/>
      <c r="X181" s="35"/>
      <c r="Y181" s="35"/>
      <c r="Z181" s="35"/>
      <c r="AA181" s="73"/>
      <c r="AT181" s="20" t="s">
        <v>481</v>
      </c>
      <c r="AU181" s="20" t="s">
        <v>95</v>
      </c>
    </row>
    <row r="182" spans="2:65" s="1" customFormat="1" ht="22.5" customHeight="1">
      <c r="B182" s="140"/>
      <c r="C182" s="141">
        <v>51</v>
      </c>
      <c r="D182" s="141" t="s">
        <v>131</v>
      </c>
      <c r="E182" s="142" t="s">
        <v>1504</v>
      </c>
      <c r="F182" s="260" t="s">
        <v>431</v>
      </c>
      <c r="G182" s="260"/>
      <c r="H182" s="260"/>
      <c r="I182" s="260"/>
      <c r="J182" s="143" t="s">
        <v>419</v>
      </c>
      <c r="K182" s="144">
        <v>4</v>
      </c>
      <c r="L182" s="261">
        <v>0</v>
      </c>
      <c r="M182" s="261"/>
      <c r="N182" s="280">
        <f>ROUND(L182*K182,2)</f>
        <v>0</v>
      </c>
      <c r="O182" s="280"/>
      <c r="P182" s="280"/>
      <c r="Q182" s="280"/>
      <c r="R182" s="145"/>
      <c r="T182" s="146" t="s">
        <v>5</v>
      </c>
      <c r="U182" s="43" t="s">
        <v>39</v>
      </c>
      <c r="V182" s="147">
        <v>0</v>
      </c>
      <c r="W182" s="147">
        <f>V182*K182</f>
        <v>0</v>
      </c>
      <c r="X182" s="147">
        <v>0</v>
      </c>
      <c r="Y182" s="147">
        <f>X182*K182</f>
        <v>0</v>
      </c>
      <c r="Z182" s="147">
        <v>0</v>
      </c>
      <c r="AA182" s="148">
        <f>Z182*K182</f>
        <v>0</v>
      </c>
      <c r="AR182" s="20" t="s">
        <v>135</v>
      </c>
      <c r="AT182" s="20" t="s">
        <v>131</v>
      </c>
      <c r="AU182" s="20" t="s">
        <v>95</v>
      </c>
      <c r="AY182" s="20" t="s">
        <v>130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0" t="s">
        <v>80</v>
      </c>
      <c r="BK182" s="149">
        <f>ROUND(L182*K182,2)</f>
        <v>0</v>
      </c>
      <c r="BL182" s="20" t="s">
        <v>135</v>
      </c>
      <c r="BM182" s="20" t="s">
        <v>385</v>
      </c>
    </row>
    <row r="183" spans="2:65" s="1" customFormat="1" ht="102" customHeight="1">
      <c r="B183" s="34"/>
      <c r="C183" s="35"/>
      <c r="D183" s="35"/>
      <c r="E183" s="35"/>
      <c r="F183" s="283" t="s">
        <v>1412</v>
      </c>
      <c r="G183" s="284"/>
      <c r="H183" s="284"/>
      <c r="I183" s="284"/>
      <c r="J183" s="35"/>
      <c r="K183" s="35"/>
      <c r="L183" s="35"/>
      <c r="M183" s="35"/>
      <c r="N183" s="35"/>
      <c r="O183" s="35"/>
      <c r="P183" s="35"/>
      <c r="Q183" s="35"/>
      <c r="R183" s="36"/>
      <c r="T183" s="173"/>
      <c r="U183" s="35"/>
      <c r="V183" s="35"/>
      <c r="W183" s="35"/>
      <c r="X183" s="35"/>
      <c r="Y183" s="35"/>
      <c r="Z183" s="35"/>
      <c r="AA183" s="73"/>
      <c r="AT183" s="20" t="s">
        <v>481</v>
      </c>
      <c r="AU183" s="20" t="s">
        <v>95</v>
      </c>
    </row>
    <row r="184" spans="2:65" s="1" customFormat="1" ht="57" customHeight="1">
      <c r="B184" s="140"/>
      <c r="C184" s="141">
        <v>52</v>
      </c>
      <c r="D184" s="141" t="s">
        <v>131</v>
      </c>
      <c r="E184" s="142" t="s">
        <v>1505</v>
      </c>
      <c r="F184" s="260" t="s">
        <v>1414</v>
      </c>
      <c r="G184" s="260"/>
      <c r="H184" s="260"/>
      <c r="I184" s="260"/>
      <c r="J184" s="143" t="s">
        <v>1415</v>
      </c>
      <c r="K184" s="144">
        <v>1</v>
      </c>
      <c r="L184" s="261">
        <v>0</v>
      </c>
      <c r="M184" s="261"/>
      <c r="N184" s="280">
        <f>ROUND(L184*K184,2)</f>
        <v>0</v>
      </c>
      <c r="O184" s="280"/>
      <c r="P184" s="280"/>
      <c r="Q184" s="280"/>
      <c r="R184" s="145"/>
      <c r="T184" s="146" t="s">
        <v>5</v>
      </c>
      <c r="U184" s="43" t="s">
        <v>39</v>
      </c>
      <c r="V184" s="147">
        <v>0</v>
      </c>
      <c r="W184" s="147">
        <f>V184*K184</f>
        <v>0</v>
      </c>
      <c r="X184" s="147">
        <v>0</v>
      </c>
      <c r="Y184" s="147">
        <f>X184*K184</f>
        <v>0</v>
      </c>
      <c r="Z184" s="147">
        <v>0</v>
      </c>
      <c r="AA184" s="148">
        <f>Z184*K184</f>
        <v>0</v>
      </c>
      <c r="AR184" s="20" t="s">
        <v>135</v>
      </c>
      <c r="AT184" s="20" t="s">
        <v>131</v>
      </c>
      <c r="AU184" s="20" t="s">
        <v>95</v>
      </c>
      <c r="AY184" s="20" t="s">
        <v>130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0" t="s">
        <v>80</v>
      </c>
      <c r="BK184" s="149">
        <f>ROUND(L184*K184,2)</f>
        <v>0</v>
      </c>
      <c r="BL184" s="20" t="s">
        <v>135</v>
      </c>
      <c r="BM184" s="20" t="s">
        <v>389</v>
      </c>
    </row>
    <row r="185" spans="2:65" s="1" customFormat="1" ht="150" customHeight="1">
      <c r="B185" s="34"/>
      <c r="C185" s="35"/>
      <c r="D185" s="35"/>
      <c r="E185" s="35"/>
      <c r="F185" s="283" t="s">
        <v>1416</v>
      </c>
      <c r="G185" s="284"/>
      <c r="H185" s="284"/>
      <c r="I185" s="284"/>
      <c r="J185" s="35"/>
      <c r="K185" s="35"/>
      <c r="L185" s="35"/>
      <c r="M185" s="35"/>
      <c r="N185" s="35"/>
      <c r="O185" s="35"/>
      <c r="P185" s="35"/>
      <c r="Q185" s="35"/>
      <c r="R185" s="36"/>
      <c r="T185" s="173"/>
      <c r="U185" s="35"/>
      <c r="V185" s="35"/>
      <c r="W185" s="35"/>
      <c r="X185" s="35"/>
      <c r="Y185" s="35"/>
      <c r="Z185" s="35"/>
      <c r="AA185" s="73"/>
      <c r="AT185" s="20" t="s">
        <v>481</v>
      </c>
      <c r="AU185" s="20" t="s">
        <v>95</v>
      </c>
    </row>
    <row r="186" spans="2:65" s="1" customFormat="1" ht="31.5" customHeight="1">
      <c r="B186" s="140"/>
      <c r="C186" s="141">
        <v>53</v>
      </c>
      <c r="D186" s="141" t="s">
        <v>131</v>
      </c>
      <c r="E186" s="142" t="s">
        <v>1506</v>
      </c>
      <c r="F186" s="260" t="s">
        <v>1507</v>
      </c>
      <c r="G186" s="260"/>
      <c r="H186" s="260"/>
      <c r="I186" s="260"/>
      <c r="J186" s="143" t="s">
        <v>419</v>
      </c>
      <c r="K186" s="144">
        <v>8</v>
      </c>
      <c r="L186" s="261">
        <v>0</v>
      </c>
      <c r="M186" s="261"/>
      <c r="N186" s="280">
        <f>ROUND(L186*K186,2)</f>
        <v>0</v>
      </c>
      <c r="O186" s="280"/>
      <c r="P186" s="280"/>
      <c r="Q186" s="280"/>
      <c r="R186" s="145"/>
      <c r="T186" s="146" t="s">
        <v>5</v>
      </c>
      <c r="U186" s="43" t="s">
        <v>39</v>
      </c>
      <c r="V186" s="147">
        <v>0</v>
      </c>
      <c r="W186" s="147">
        <f>V186*K186</f>
        <v>0</v>
      </c>
      <c r="X186" s="147">
        <v>0</v>
      </c>
      <c r="Y186" s="147">
        <f>X186*K186</f>
        <v>0</v>
      </c>
      <c r="Z186" s="147">
        <v>0</v>
      </c>
      <c r="AA186" s="148">
        <f>Z186*K186</f>
        <v>0</v>
      </c>
      <c r="AR186" s="20" t="s">
        <v>135</v>
      </c>
      <c r="AT186" s="20" t="s">
        <v>131</v>
      </c>
      <c r="AU186" s="20" t="s">
        <v>95</v>
      </c>
      <c r="AY186" s="20" t="s">
        <v>130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0" t="s">
        <v>80</v>
      </c>
      <c r="BK186" s="149">
        <f>ROUND(L186*K186,2)</f>
        <v>0</v>
      </c>
      <c r="BL186" s="20" t="s">
        <v>135</v>
      </c>
      <c r="BM186" s="20" t="s">
        <v>392</v>
      </c>
    </row>
    <row r="187" spans="2:65" s="1" customFormat="1" ht="22.5" customHeight="1">
      <c r="B187" s="140"/>
      <c r="C187" s="141">
        <v>54</v>
      </c>
      <c r="D187" s="141" t="s">
        <v>131</v>
      </c>
      <c r="E187" s="142" t="s">
        <v>1508</v>
      </c>
      <c r="F187" s="260" t="s">
        <v>1420</v>
      </c>
      <c r="G187" s="260"/>
      <c r="H187" s="260"/>
      <c r="I187" s="260"/>
      <c r="J187" s="143" t="s">
        <v>424</v>
      </c>
      <c r="K187" s="144">
        <v>1</v>
      </c>
      <c r="L187" s="261">
        <v>0</v>
      </c>
      <c r="M187" s="261"/>
      <c r="N187" s="280">
        <f>ROUND(L187*K187,2)</f>
        <v>0</v>
      </c>
      <c r="O187" s="280"/>
      <c r="P187" s="280"/>
      <c r="Q187" s="280"/>
      <c r="R187" s="145"/>
      <c r="T187" s="146" t="s">
        <v>5</v>
      </c>
      <c r="U187" s="43" t="s">
        <v>39</v>
      </c>
      <c r="V187" s="147">
        <v>0</v>
      </c>
      <c r="W187" s="147">
        <f>V187*K187</f>
        <v>0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0" t="s">
        <v>135</v>
      </c>
      <c r="AT187" s="20" t="s">
        <v>131</v>
      </c>
      <c r="AU187" s="20" t="s">
        <v>95</v>
      </c>
      <c r="AY187" s="20" t="s">
        <v>130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0" t="s">
        <v>80</v>
      </c>
      <c r="BK187" s="149">
        <f>ROUND(L187*K187,2)</f>
        <v>0</v>
      </c>
      <c r="BL187" s="20" t="s">
        <v>135</v>
      </c>
      <c r="BM187" s="20" t="s">
        <v>395</v>
      </c>
    </row>
    <row r="188" spans="2:65" s="1" customFormat="1" ht="90" customHeight="1">
      <c r="B188" s="34"/>
      <c r="C188" s="35"/>
      <c r="D188" s="35"/>
      <c r="E188" s="35"/>
      <c r="F188" s="283" t="s">
        <v>1421</v>
      </c>
      <c r="G188" s="284"/>
      <c r="H188" s="284"/>
      <c r="I188" s="284"/>
      <c r="J188" s="35"/>
      <c r="K188" s="35"/>
      <c r="L188" s="35"/>
      <c r="M188" s="35"/>
      <c r="N188" s="35"/>
      <c r="O188" s="35"/>
      <c r="P188" s="35"/>
      <c r="Q188" s="35"/>
      <c r="R188" s="36"/>
      <c r="T188" s="173"/>
      <c r="U188" s="35"/>
      <c r="V188" s="35"/>
      <c r="W188" s="35"/>
      <c r="X188" s="35"/>
      <c r="Y188" s="35"/>
      <c r="Z188" s="35"/>
      <c r="AA188" s="73"/>
      <c r="AT188" s="20" t="s">
        <v>481</v>
      </c>
      <c r="AU188" s="20" t="s">
        <v>95</v>
      </c>
    </row>
    <row r="189" spans="2:65" s="1" customFormat="1" ht="31.5" customHeight="1">
      <c r="B189" s="140"/>
      <c r="C189" s="141">
        <v>55</v>
      </c>
      <c r="D189" s="141" t="s">
        <v>131</v>
      </c>
      <c r="E189" s="142" t="s">
        <v>443</v>
      </c>
      <c r="F189" s="260" t="s">
        <v>444</v>
      </c>
      <c r="G189" s="260"/>
      <c r="H189" s="260"/>
      <c r="I189" s="260"/>
      <c r="J189" s="143" t="s">
        <v>445</v>
      </c>
      <c r="K189" s="144">
        <v>1</v>
      </c>
      <c r="L189" s="261">
        <v>0</v>
      </c>
      <c r="M189" s="261"/>
      <c r="N189" s="280">
        <f>ROUND(L189*K189,2)</f>
        <v>0</v>
      </c>
      <c r="O189" s="280"/>
      <c r="P189" s="280"/>
      <c r="Q189" s="280"/>
      <c r="R189" s="145"/>
      <c r="T189" s="146" t="s">
        <v>5</v>
      </c>
      <c r="U189" s="43" t="s">
        <v>39</v>
      </c>
      <c r="V189" s="147">
        <v>0</v>
      </c>
      <c r="W189" s="147">
        <f>V189*K189</f>
        <v>0</v>
      </c>
      <c r="X189" s="147">
        <v>0</v>
      </c>
      <c r="Y189" s="147">
        <f>X189*K189</f>
        <v>0</v>
      </c>
      <c r="Z189" s="147">
        <v>0</v>
      </c>
      <c r="AA189" s="148">
        <f>Z189*K189</f>
        <v>0</v>
      </c>
      <c r="AR189" s="20" t="s">
        <v>135</v>
      </c>
      <c r="AT189" s="20" t="s">
        <v>131</v>
      </c>
      <c r="AU189" s="20" t="s">
        <v>95</v>
      </c>
      <c r="AY189" s="20" t="s">
        <v>130</v>
      </c>
      <c r="BE189" s="149">
        <f>IF(U189="základní",N189,0)</f>
        <v>0</v>
      </c>
      <c r="BF189" s="149">
        <f>IF(U189="snížená",N189,0)</f>
        <v>0</v>
      </c>
      <c r="BG189" s="149">
        <f>IF(U189="zákl. přenesená",N189,0)</f>
        <v>0</v>
      </c>
      <c r="BH189" s="149">
        <f>IF(U189="sníž. přenesená",N189,0)</f>
        <v>0</v>
      </c>
      <c r="BI189" s="149">
        <f>IF(U189="nulová",N189,0)</f>
        <v>0</v>
      </c>
      <c r="BJ189" s="20" t="s">
        <v>80</v>
      </c>
      <c r="BK189" s="149">
        <f>ROUND(L189*K189,2)</f>
        <v>0</v>
      </c>
      <c r="BL189" s="20" t="s">
        <v>135</v>
      </c>
      <c r="BM189" s="20" t="s">
        <v>398</v>
      </c>
    </row>
    <row r="190" spans="2:65" s="1" customFormat="1" ht="22.5" customHeight="1">
      <c r="B190" s="140"/>
      <c r="C190" s="141">
        <v>56</v>
      </c>
      <c r="D190" s="141" t="s">
        <v>131</v>
      </c>
      <c r="E190" s="142" t="s">
        <v>448</v>
      </c>
      <c r="F190" s="260" t="s">
        <v>449</v>
      </c>
      <c r="G190" s="260"/>
      <c r="H190" s="260"/>
      <c r="I190" s="260"/>
      <c r="J190" s="143" t="s">
        <v>445</v>
      </c>
      <c r="K190" s="144">
        <v>1</v>
      </c>
      <c r="L190" s="261">
        <v>0</v>
      </c>
      <c r="M190" s="261"/>
      <c r="N190" s="280">
        <f>ROUND(L190*K190,2)</f>
        <v>0</v>
      </c>
      <c r="O190" s="280"/>
      <c r="P190" s="280"/>
      <c r="Q190" s="280"/>
      <c r="R190" s="145"/>
      <c r="T190" s="146" t="s">
        <v>5</v>
      </c>
      <c r="U190" s="43" t="s">
        <v>39</v>
      </c>
      <c r="V190" s="147">
        <v>0</v>
      </c>
      <c r="W190" s="147">
        <f>V190*K190</f>
        <v>0</v>
      </c>
      <c r="X190" s="147">
        <v>0</v>
      </c>
      <c r="Y190" s="147">
        <f>X190*K190</f>
        <v>0</v>
      </c>
      <c r="Z190" s="147">
        <v>0</v>
      </c>
      <c r="AA190" s="148">
        <f>Z190*K190</f>
        <v>0</v>
      </c>
      <c r="AR190" s="20" t="s">
        <v>135</v>
      </c>
      <c r="AT190" s="20" t="s">
        <v>131</v>
      </c>
      <c r="AU190" s="20" t="s">
        <v>95</v>
      </c>
      <c r="AY190" s="20" t="s">
        <v>130</v>
      </c>
      <c r="BE190" s="149">
        <f>IF(U190="základní",N190,0)</f>
        <v>0</v>
      </c>
      <c r="BF190" s="149">
        <f>IF(U190="snížená",N190,0)</f>
        <v>0</v>
      </c>
      <c r="BG190" s="149">
        <f>IF(U190="zákl. přenesená",N190,0)</f>
        <v>0</v>
      </c>
      <c r="BH190" s="149">
        <f>IF(U190="sníž. přenesená",N190,0)</f>
        <v>0</v>
      </c>
      <c r="BI190" s="149">
        <f>IF(U190="nulová",N190,0)</f>
        <v>0</v>
      </c>
      <c r="BJ190" s="20" t="s">
        <v>80</v>
      </c>
      <c r="BK190" s="149">
        <f>ROUND(L190*K190,2)</f>
        <v>0</v>
      </c>
      <c r="BL190" s="20" t="s">
        <v>135</v>
      </c>
      <c r="BM190" s="20" t="s">
        <v>402</v>
      </c>
    </row>
    <row r="191" spans="2:65" s="1" customFormat="1" ht="66" customHeight="1">
      <c r="B191" s="34"/>
      <c r="C191" s="35"/>
      <c r="D191" s="35"/>
      <c r="E191" s="35"/>
      <c r="F191" s="283" t="s">
        <v>635</v>
      </c>
      <c r="G191" s="284"/>
      <c r="H191" s="284"/>
      <c r="I191" s="284"/>
      <c r="J191" s="35"/>
      <c r="K191" s="35"/>
      <c r="L191" s="35"/>
      <c r="M191" s="35"/>
      <c r="N191" s="35"/>
      <c r="O191" s="35"/>
      <c r="P191" s="35"/>
      <c r="Q191" s="35"/>
      <c r="R191" s="36"/>
      <c r="T191" s="173"/>
      <c r="U191" s="35"/>
      <c r="V191" s="35"/>
      <c r="W191" s="35"/>
      <c r="X191" s="35"/>
      <c r="Y191" s="35"/>
      <c r="Z191" s="35"/>
      <c r="AA191" s="73"/>
      <c r="AT191" s="20" t="s">
        <v>481</v>
      </c>
      <c r="AU191" s="20" t="s">
        <v>95</v>
      </c>
    </row>
    <row r="192" spans="2:65" s="1" customFormat="1" ht="44.25" customHeight="1">
      <c r="B192" s="140"/>
      <c r="C192" s="141">
        <v>57</v>
      </c>
      <c r="D192" s="141" t="s">
        <v>131</v>
      </c>
      <c r="E192" s="142" t="s">
        <v>452</v>
      </c>
      <c r="F192" s="260" t="s">
        <v>453</v>
      </c>
      <c r="G192" s="260"/>
      <c r="H192" s="260"/>
      <c r="I192" s="260"/>
      <c r="J192" s="143" t="s">
        <v>445</v>
      </c>
      <c r="K192" s="144">
        <v>1</v>
      </c>
      <c r="L192" s="261">
        <v>0</v>
      </c>
      <c r="M192" s="261"/>
      <c r="N192" s="280">
        <f>ROUND(L192*K192,2)</f>
        <v>0</v>
      </c>
      <c r="O192" s="280"/>
      <c r="P192" s="280"/>
      <c r="Q192" s="280"/>
      <c r="R192" s="145"/>
      <c r="T192" s="146" t="s">
        <v>5</v>
      </c>
      <c r="U192" s="43" t="s">
        <v>39</v>
      </c>
      <c r="V192" s="147">
        <v>0</v>
      </c>
      <c r="W192" s="147">
        <f>V192*K192</f>
        <v>0</v>
      </c>
      <c r="X192" s="147">
        <v>0</v>
      </c>
      <c r="Y192" s="147">
        <f>X192*K192</f>
        <v>0</v>
      </c>
      <c r="Z192" s="147">
        <v>0</v>
      </c>
      <c r="AA192" s="148">
        <f>Z192*K192</f>
        <v>0</v>
      </c>
      <c r="AR192" s="20" t="s">
        <v>135</v>
      </c>
      <c r="AT192" s="20" t="s">
        <v>131</v>
      </c>
      <c r="AU192" s="20" t="s">
        <v>95</v>
      </c>
      <c r="AY192" s="20" t="s">
        <v>130</v>
      </c>
      <c r="BE192" s="149">
        <f>IF(U192="základní",N192,0)</f>
        <v>0</v>
      </c>
      <c r="BF192" s="149">
        <f>IF(U192="snížená",N192,0)</f>
        <v>0</v>
      </c>
      <c r="BG192" s="149">
        <f>IF(U192="zákl. přenesená",N192,0)</f>
        <v>0</v>
      </c>
      <c r="BH192" s="149">
        <f>IF(U192="sníž. přenesená",N192,0)</f>
        <v>0</v>
      </c>
      <c r="BI192" s="149">
        <f>IF(U192="nulová",N192,0)</f>
        <v>0</v>
      </c>
      <c r="BJ192" s="20" t="s">
        <v>80</v>
      </c>
      <c r="BK192" s="149">
        <f>ROUND(L192*K192,2)</f>
        <v>0</v>
      </c>
      <c r="BL192" s="20" t="s">
        <v>135</v>
      </c>
      <c r="BM192" s="20" t="s">
        <v>405</v>
      </c>
    </row>
    <row r="193" spans="2:65" s="1" customFormat="1" ht="234" customHeight="1">
      <c r="B193" s="34"/>
      <c r="C193" s="35"/>
      <c r="D193" s="35"/>
      <c r="E193" s="35"/>
      <c r="F193" s="283" t="s">
        <v>636</v>
      </c>
      <c r="G193" s="284"/>
      <c r="H193" s="284"/>
      <c r="I193" s="284"/>
      <c r="J193" s="35"/>
      <c r="K193" s="35"/>
      <c r="L193" s="35"/>
      <c r="M193" s="35"/>
      <c r="N193" s="35"/>
      <c r="O193" s="35"/>
      <c r="P193" s="35"/>
      <c r="Q193" s="35"/>
      <c r="R193" s="36"/>
      <c r="T193" s="173"/>
      <c r="U193" s="35"/>
      <c r="V193" s="35"/>
      <c r="W193" s="35"/>
      <c r="X193" s="35"/>
      <c r="Y193" s="35"/>
      <c r="Z193" s="35"/>
      <c r="AA193" s="73"/>
      <c r="AT193" s="20" t="s">
        <v>481</v>
      </c>
      <c r="AU193" s="20" t="s">
        <v>95</v>
      </c>
    </row>
    <row r="194" spans="2:65" s="1" customFormat="1" ht="22.5" customHeight="1">
      <c r="B194" s="140"/>
      <c r="C194" s="141">
        <v>58</v>
      </c>
      <c r="D194" s="141" t="s">
        <v>131</v>
      </c>
      <c r="E194" s="142" t="s">
        <v>455</v>
      </c>
      <c r="F194" s="260" t="s">
        <v>456</v>
      </c>
      <c r="G194" s="260"/>
      <c r="H194" s="260"/>
      <c r="I194" s="260"/>
      <c r="J194" s="143" t="s">
        <v>445</v>
      </c>
      <c r="K194" s="144">
        <v>1</v>
      </c>
      <c r="L194" s="261">
        <v>0</v>
      </c>
      <c r="M194" s="261"/>
      <c r="N194" s="280">
        <f>ROUND(L194*K194,2)</f>
        <v>0</v>
      </c>
      <c r="O194" s="280"/>
      <c r="P194" s="280"/>
      <c r="Q194" s="280"/>
      <c r="R194" s="145"/>
      <c r="T194" s="146" t="s">
        <v>5</v>
      </c>
      <c r="U194" s="43" t="s">
        <v>39</v>
      </c>
      <c r="V194" s="147">
        <v>0</v>
      </c>
      <c r="W194" s="147">
        <f>V194*K194</f>
        <v>0</v>
      </c>
      <c r="X194" s="147">
        <v>0</v>
      </c>
      <c r="Y194" s="147">
        <f>X194*K194</f>
        <v>0</v>
      </c>
      <c r="Z194" s="147">
        <v>0</v>
      </c>
      <c r="AA194" s="148">
        <f>Z194*K194</f>
        <v>0</v>
      </c>
      <c r="AR194" s="20" t="s">
        <v>135</v>
      </c>
      <c r="AT194" s="20" t="s">
        <v>131</v>
      </c>
      <c r="AU194" s="20" t="s">
        <v>95</v>
      </c>
      <c r="AY194" s="20" t="s">
        <v>130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0" t="s">
        <v>80</v>
      </c>
      <c r="BK194" s="149">
        <f>ROUND(L194*K194,2)</f>
        <v>0</v>
      </c>
      <c r="BL194" s="20" t="s">
        <v>135</v>
      </c>
      <c r="BM194" s="20" t="s">
        <v>409</v>
      </c>
    </row>
    <row r="195" spans="2:65" s="1" customFormat="1" ht="246" customHeight="1">
      <c r="B195" s="34"/>
      <c r="C195" s="35"/>
      <c r="D195" s="35"/>
      <c r="E195" s="35"/>
      <c r="F195" s="283" t="s">
        <v>637</v>
      </c>
      <c r="G195" s="284"/>
      <c r="H195" s="284"/>
      <c r="I195" s="284"/>
      <c r="J195" s="35"/>
      <c r="K195" s="35"/>
      <c r="L195" s="35"/>
      <c r="M195" s="35"/>
      <c r="N195" s="35"/>
      <c r="O195" s="35"/>
      <c r="P195" s="35"/>
      <c r="Q195" s="35"/>
      <c r="R195" s="36"/>
      <c r="T195" s="173"/>
      <c r="U195" s="35"/>
      <c r="V195" s="35"/>
      <c r="W195" s="35"/>
      <c r="X195" s="35"/>
      <c r="Y195" s="35"/>
      <c r="Z195" s="35"/>
      <c r="AA195" s="73"/>
      <c r="AT195" s="20" t="s">
        <v>481</v>
      </c>
      <c r="AU195" s="20" t="s">
        <v>95</v>
      </c>
    </row>
    <row r="196" spans="2:65" s="1" customFormat="1" ht="57" customHeight="1">
      <c r="B196" s="140"/>
      <c r="C196" s="141">
        <v>59</v>
      </c>
      <c r="D196" s="141" t="s">
        <v>131</v>
      </c>
      <c r="E196" s="142" t="s">
        <v>458</v>
      </c>
      <c r="F196" s="260" t="s">
        <v>459</v>
      </c>
      <c r="G196" s="260"/>
      <c r="H196" s="260"/>
      <c r="I196" s="260"/>
      <c r="J196" s="143" t="s">
        <v>424</v>
      </c>
      <c r="K196" s="144">
        <v>1</v>
      </c>
      <c r="L196" s="261">
        <v>0</v>
      </c>
      <c r="M196" s="261"/>
      <c r="N196" s="280">
        <f>ROUND(L196*K196,2)</f>
        <v>0</v>
      </c>
      <c r="O196" s="280"/>
      <c r="P196" s="280"/>
      <c r="Q196" s="280"/>
      <c r="R196" s="145"/>
      <c r="T196" s="146" t="s">
        <v>5</v>
      </c>
      <c r="U196" s="43" t="s">
        <v>39</v>
      </c>
      <c r="V196" s="147">
        <v>0</v>
      </c>
      <c r="W196" s="147">
        <f>V196*K196</f>
        <v>0</v>
      </c>
      <c r="X196" s="147">
        <v>0</v>
      </c>
      <c r="Y196" s="147">
        <f>X196*K196</f>
        <v>0</v>
      </c>
      <c r="Z196" s="147">
        <v>0</v>
      </c>
      <c r="AA196" s="148">
        <f>Z196*K196</f>
        <v>0</v>
      </c>
      <c r="AR196" s="20" t="s">
        <v>135</v>
      </c>
      <c r="AT196" s="20" t="s">
        <v>131</v>
      </c>
      <c r="AU196" s="20" t="s">
        <v>95</v>
      </c>
      <c r="AY196" s="20" t="s">
        <v>130</v>
      </c>
      <c r="BE196" s="149">
        <f>IF(U196="základní",N196,0)</f>
        <v>0</v>
      </c>
      <c r="BF196" s="149">
        <f>IF(U196="snížená",N196,0)</f>
        <v>0</v>
      </c>
      <c r="BG196" s="149">
        <f>IF(U196="zákl. přenesená",N196,0)</f>
        <v>0</v>
      </c>
      <c r="BH196" s="149">
        <f>IF(U196="sníž. přenesená",N196,0)</f>
        <v>0</v>
      </c>
      <c r="BI196" s="149">
        <f>IF(U196="nulová",N196,0)</f>
        <v>0</v>
      </c>
      <c r="BJ196" s="20" t="s">
        <v>80</v>
      </c>
      <c r="BK196" s="149">
        <f>ROUND(L196*K196,2)</f>
        <v>0</v>
      </c>
      <c r="BL196" s="20" t="s">
        <v>135</v>
      </c>
      <c r="BM196" s="20" t="s">
        <v>412</v>
      </c>
    </row>
    <row r="197" spans="2:65" s="1" customFormat="1" ht="31.5" customHeight="1">
      <c r="B197" s="140"/>
      <c r="C197" s="141">
        <v>60</v>
      </c>
      <c r="D197" s="141" t="s">
        <v>131</v>
      </c>
      <c r="E197" s="142" t="s">
        <v>462</v>
      </c>
      <c r="F197" s="260" t="s">
        <v>463</v>
      </c>
      <c r="G197" s="260"/>
      <c r="H197" s="260"/>
      <c r="I197" s="260"/>
      <c r="J197" s="143" t="s">
        <v>445</v>
      </c>
      <c r="K197" s="144">
        <v>1</v>
      </c>
      <c r="L197" s="261">
        <v>0</v>
      </c>
      <c r="M197" s="261"/>
      <c r="N197" s="280">
        <f>ROUND(L197*K197,2)</f>
        <v>0</v>
      </c>
      <c r="O197" s="280"/>
      <c r="P197" s="280"/>
      <c r="Q197" s="280"/>
      <c r="R197" s="145"/>
      <c r="T197" s="146" t="s">
        <v>5</v>
      </c>
      <c r="U197" s="43" t="s">
        <v>39</v>
      </c>
      <c r="V197" s="147">
        <v>0</v>
      </c>
      <c r="W197" s="147">
        <f>V197*K197</f>
        <v>0</v>
      </c>
      <c r="X197" s="147">
        <v>0</v>
      </c>
      <c r="Y197" s="147">
        <f>X197*K197</f>
        <v>0</v>
      </c>
      <c r="Z197" s="147">
        <v>0</v>
      </c>
      <c r="AA197" s="148">
        <f>Z197*K197</f>
        <v>0</v>
      </c>
      <c r="AR197" s="20" t="s">
        <v>135</v>
      </c>
      <c r="AT197" s="20" t="s">
        <v>131</v>
      </c>
      <c r="AU197" s="20" t="s">
        <v>95</v>
      </c>
      <c r="AY197" s="20" t="s">
        <v>130</v>
      </c>
      <c r="BE197" s="149">
        <f>IF(U197="základní",N197,0)</f>
        <v>0</v>
      </c>
      <c r="BF197" s="149">
        <f>IF(U197="snížená",N197,0)</f>
        <v>0</v>
      </c>
      <c r="BG197" s="149">
        <f>IF(U197="zákl. přenesená",N197,0)</f>
        <v>0</v>
      </c>
      <c r="BH197" s="149">
        <f>IF(U197="sníž. přenesená",N197,0)</f>
        <v>0</v>
      </c>
      <c r="BI197" s="149">
        <f>IF(U197="nulová",N197,0)</f>
        <v>0</v>
      </c>
      <c r="BJ197" s="20" t="s">
        <v>80</v>
      </c>
      <c r="BK197" s="149">
        <f>ROUND(L197*K197,2)</f>
        <v>0</v>
      </c>
      <c r="BL197" s="20" t="s">
        <v>135</v>
      </c>
      <c r="BM197" s="20" t="s">
        <v>416</v>
      </c>
    </row>
    <row r="198" spans="2:65" s="1" customFormat="1" ht="162" customHeight="1">
      <c r="B198" s="34"/>
      <c r="C198" s="35"/>
      <c r="D198" s="35"/>
      <c r="E198" s="35"/>
      <c r="F198" s="283" t="s">
        <v>638</v>
      </c>
      <c r="G198" s="284"/>
      <c r="H198" s="284"/>
      <c r="I198" s="284"/>
      <c r="J198" s="35"/>
      <c r="K198" s="35"/>
      <c r="L198" s="35"/>
      <c r="M198" s="35"/>
      <c r="N198" s="35"/>
      <c r="O198" s="35"/>
      <c r="P198" s="35"/>
      <c r="Q198" s="35"/>
      <c r="R198" s="36"/>
      <c r="T198" s="173"/>
      <c r="U198" s="35"/>
      <c r="V198" s="35"/>
      <c r="W198" s="35"/>
      <c r="X198" s="35"/>
      <c r="Y198" s="35"/>
      <c r="Z198" s="35"/>
      <c r="AA198" s="73"/>
      <c r="AT198" s="20" t="s">
        <v>481</v>
      </c>
      <c r="AU198" s="20" t="s">
        <v>95</v>
      </c>
    </row>
    <row r="199" spans="2:65" s="1" customFormat="1" ht="44.25" customHeight="1">
      <c r="B199" s="140"/>
      <c r="C199" s="141">
        <v>61</v>
      </c>
      <c r="D199" s="141" t="s">
        <v>131</v>
      </c>
      <c r="E199" s="142" t="s">
        <v>465</v>
      </c>
      <c r="F199" s="260" t="s">
        <v>466</v>
      </c>
      <c r="G199" s="260"/>
      <c r="H199" s="260"/>
      <c r="I199" s="260"/>
      <c r="J199" s="143" t="s">
        <v>445</v>
      </c>
      <c r="K199" s="144">
        <v>1</v>
      </c>
      <c r="L199" s="261">
        <v>0</v>
      </c>
      <c r="M199" s="261"/>
      <c r="N199" s="280">
        <f>ROUND(L199*K199,2)</f>
        <v>0</v>
      </c>
      <c r="O199" s="280"/>
      <c r="P199" s="280"/>
      <c r="Q199" s="280"/>
      <c r="R199" s="145"/>
      <c r="T199" s="146" t="s">
        <v>5</v>
      </c>
      <c r="U199" s="43" t="s">
        <v>39</v>
      </c>
      <c r="V199" s="147">
        <v>0</v>
      </c>
      <c r="W199" s="147">
        <f>V199*K199</f>
        <v>0</v>
      </c>
      <c r="X199" s="147">
        <v>0</v>
      </c>
      <c r="Y199" s="147">
        <f>X199*K199</f>
        <v>0</v>
      </c>
      <c r="Z199" s="147">
        <v>0</v>
      </c>
      <c r="AA199" s="148">
        <f>Z199*K199</f>
        <v>0</v>
      </c>
      <c r="AR199" s="20" t="s">
        <v>135</v>
      </c>
      <c r="AT199" s="20" t="s">
        <v>131</v>
      </c>
      <c r="AU199" s="20" t="s">
        <v>95</v>
      </c>
      <c r="AY199" s="20" t="s">
        <v>130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0" t="s">
        <v>80</v>
      </c>
      <c r="BK199" s="149">
        <f>ROUND(L199*K199,2)</f>
        <v>0</v>
      </c>
      <c r="BL199" s="20" t="s">
        <v>135</v>
      </c>
      <c r="BM199" s="20" t="s">
        <v>420</v>
      </c>
    </row>
    <row r="200" spans="2:65" s="1" customFormat="1" ht="150" customHeight="1">
      <c r="B200" s="34"/>
      <c r="C200" s="35"/>
      <c r="D200" s="35"/>
      <c r="E200" s="35"/>
      <c r="F200" s="283" t="s">
        <v>639</v>
      </c>
      <c r="G200" s="284"/>
      <c r="H200" s="284"/>
      <c r="I200" s="284"/>
      <c r="J200" s="35"/>
      <c r="K200" s="35"/>
      <c r="L200" s="35"/>
      <c r="M200" s="35"/>
      <c r="N200" s="35"/>
      <c r="O200" s="35"/>
      <c r="P200" s="35"/>
      <c r="Q200" s="35"/>
      <c r="R200" s="36"/>
      <c r="T200" s="173"/>
      <c r="U200" s="35"/>
      <c r="V200" s="35"/>
      <c r="W200" s="35"/>
      <c r="X200" s="35"/>
      <c r="Y200" s="35"/>
      <c r="Z200" s="35"/>
      <c r="AA200" s="73"/>
      <c r="AT200" s="20" t="s">
        <v>481</v>
      </c>
      <c r="AU200" s="20" t="s">
        <v>95</v>
      </c>
    </row>
    <row r="201" spans="2:65" s="1" customFormat="1" ht="22.5" customHeight="1">
      <c r="B201" s="140"/>
      <c r="C201" s="141">
        <v>62</v>
      </c>
      <c r="D201" s="141" t="s">
        <v>131</v>
      </c>
      <c r="E201" s="142" t="s">
        <v>468</v>
      </c>
      <c r="F201" s="260" t="s">
        <v>469</v>
      </c>
      <c r="G201" s="260"/>
      <c r="H201" s="260"/>
      <c r="I201" s="260"/>
      <c r="J201" s="143" t="s">
        <v>445</v>
      </c>
      <c r="K201" s="144">
        <v>1</v>
      </c>
      <c r="L201" s="261">
        <v>0</v>
      </c>
      <c r="M201" s="261"/>
      <c r="N201" s="280">
        <f>ROUND(L201*K201,2)</f>
        <v>0</v>
      </c>
      <c r="O201" s="280"/>
      <c r="P201" s="280"/>
      <c r="Q201" s="280"/>
      <c r="R201" s="145"/>
      <c r="T201" s="146" t="s">
        <v>5</v>
      </c>
      <c r="U201" s="43" t="s">
        <v>39</v>
      </c>
      <c r="V201" s="147">
        <v>0</v>
      </c>
      <c r="W201" s="147">
        <f>V201*K201</f>
        <v>0</v>
      </c>
      <c r="X201" s="147">
        <v>0</v>
      </c>
      <c r="Y201" s="147">
        <f>X201*K201</f>
        <v>0</v>
      </c>
      <c r="Z201" s="147">
        <v>0</v>
      </c>
      <c r="AA201" s="148">
        <f>Z201*K201</f>
        <v>0</v>
      </c>
      <c r="AR201" s="20" t="s">
        <v>135</v>
      </c>
      <c r="AT201" s="20" t="s">
        <v>131</v>
      </c>
      <c r="AU201" s="20" t="s">
        <v>95</v>
      </c>
      <c r="AY201" s="20" t="s">
        <v>130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0" t="s">
        <v>80</v>
      </c>
      <c r="BK201" s="149">
        <f>ROUND(L201*K201,2)</f>
        <v>0</v>
      </c>
      <c r="BL201" s="20" t="s">
        <v>135</v>
      </c>
      <c r="BM201" s="20" t="s">
        <v>425</v>
      </c>
    </row>
    <row r="202" spans="2:65" s="1" customFormat="1" ht="54" customHeight="1">
      <c r="B202" s="34"/>
      <c r="C202" s="35"/>
      <c r="D202" s="35"/>
      <c r="E202" s="35"/>
      <c r="F202" s="283" t="s">
        <v>640</v>
      </c>
      <c r="G202" s="284"/>
      <c r="H202" s="284"/>
      <c r="I202" s="284"/>
      <c r="J202" s="35"/>
      <c r="K202" s="35"/>
      <c r="L202" s="35"/>
      <c r="M202" s="35"/>
      <c r="N202" s="35"/>
      <c r="O202" s="35"/>
      <c r="P202" s="35"/>
      <c r="Q202" s="35"/>
      <c r="R202" s="36"/>
      <c r="T202" s="173"/>
      <c r="U202" s="35"/>
      <c r="V202" s="35"/>
      <c r="W202" s="35"/>
      <c r="X202" s="35"/>
      <c r="Y202" s="35"/>
      <c r="Z202" s="35"/>
      <c r="AA202" s="73"/>
      <c r="AT202" s="20" t="s">
        <v>481</v>
      </c>
      <c r="AU202" s="20" t="s">
        <v>95</v>
      </c>
    </row>
    <row r="203" spans="2:65" s="1" customFormat="1" ht="22.5" customHeight="1">
      <c r="B203" s="140"/>
      <c r="C203" s="141">
        <v>63</v>
      </c>
      <c r="D203" s="141" t="s">
        <v>131</v>
      </c>
      <c r="E203" s="142" t="s">
        <v>471</v>
      </c>
      <c r="F203" s="260" t="s">
        <v>472</v>
      </c>
      <c r="G203" s="260"/>
      <c r="H203" s="260"/>
      <c r="I203" s="260"/>
      <c r="J203" s="143" t="s">
        <v>445</v>
      </c>
      <c r="K203" s="144">
        <v>1</v>
      </c>
      <c r="L203" s="261">
        <v>0</v>
      </c>
      <c r="M203" s="261"/>
      <c r="N203" s="280">
        <f>ROUND(L203*K203,2)</f>
        <v>0</v>
      </c>
      <c r="O203" s="280"/>
      <c r="P203" s="280"/>
      <c r="Q203" s="280"/>
      <c r="R203" s="145"/>
      <c r="T203" s="146" t="s">
        <v>5</v>
      </c>
      <c r="U203" s="43" t="s">
        <v>39</v>
      </c>
      <c r="V203" s="147">
        <v>0</v>
      </c>
      <c r="W203" s="147">
        <f>V203*K203</f>
        <v>0</v>
      </c>
      <c r="X203" s="147">
        <v>0</v>
      </c>
      <c r="Y203" s="147">
        <f>X203*K203</f>
        <v>0</v>
      </c>
      <c r="Z203" s="147">
        <v>0</v>
      </c>
      <c r="AA203" s="148">
        <f>Z203*K203</f>
        <v>0</v>
      </c>
      <c r="AR203" s="20" t="s">
        <v>135</v>
      </c>
      <c r="AT203" s="20" t="s">
        <v>131</v>
      </c>
      <c r="AU203" s="20" t="s">
        <v>95</v>
      </c>
      <c r="AY203" s="20" t="s">
        <v>130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0" t="s">
        <v>80</v>
      </c>
      <c r="BK203" s="149">
        <f>ROUND(L203*K203,2)</f>
        <v>0</v>
      </c>
      <c r="BL203" s="20" t="s">
        <v>135</v>
      </c>
      <c r="BM203" s="20" t="s">
        <v>428</v>
      </c>
    </row>
    <row r="204" spans="2:65" s="1" customFormat="1" ht="222" customHeight="1">
      <c r="B204" s="34"/>
      <c r="C204" s="35"/>
      <c r="D204" s="35"/>
      <c r="E204" s="35"/>
      <c r="F204" s="283" t="s">
        <v>641</v>
      </c>
      <c r="G204" s="284"/>
      <c r="H204" s="284"/>
      <c r="I204" s="284"/>
      <c r="J204" s="35"/>
      <c r="K204" s="35"/>
      <c r="L204" s="35"/>
      <c r="M204" s="35"/>
      <c r="N204" s="35"/>
      <c r="O204" s="35"/>
      <c r="P204" s="35"/>
      <c r="Q204" s="35"/>
      <c r="R204" s="36"/>
      <c r="T204" s="173"/>
      <c r="U204" s="35"/>
      <c r="V204" s="35"/>
      <c r="W204" s="35"/>
      <c r="X204" s="35"/>
      <c r="Y204" s="35"/>
      <c r="Z204" s="35"/>
      <c r="AA204" s="73"/>
      <c r="AT204" s="20" t="s">
        <v>481</v>
      </c>
      <c r="AU204" s="20" t="s">
        <v>95</v>
      </c>
    </row>
    <row r="205" spans="2:65" s="1" customFormat="1" ht="22.5" customHeight="1">
      <c r="B205" s="140"/>
      <c r="C205" s="141">
        <v>64</v>
      </c>
      <c r="D205" s="141" t="s">
        <v>131</v>
      </c>
      <c r="E205" s="142" t="s">
        <v>474</v>
      </c>
      <c r="F205" s="260" t="s">
        <v>475</v>
      </c>
      <c r="G205" s="260"/>
      <c r="H205" s="260"/>
      <c r="I205" s="260"/>
      <c r="J205" s="143" t="s">
        <v>424</v>
      </c>
      <c r="K205" s="144">
        <v>1</v>
      </c>
      <c r="L205" s="261">
        <v>0</v>
      </c>
      <c r="M205" s="261"/>
      <c r="N205" s="280">
        <f>ROUND(L205*K205,2)</f>
        <v>0</v>
      </c>
      <c r="O205" s="280"/>
      <c r="P205" s="280"/>
      <c r="Q205" s="280"/>
      <c r="R205" s="145"/>
      <c r="T205" s="146" t="s">
        <v>5</v>
      </c>
      <c r="U205" s="43" t="s">
        <v>39</v>
      </c>
      <c r="V205" s="147">
        <v>0</v>
      </c>
      <c r="W205" s="147">
        <f>V205*K205</f>
        <v>0</v>
      </c>
      <c r="X205" s="147">
        <v>0</v>
      </c>
      <c r="Y205" s="147">
        <f>X205*K205</f>
        <v>0</v>
      </c>
      <c r="Z205" s="147">
        <v>0</v>
      </c>
      <c r="AA205" s="148">
        <f>Z205*K205</f>
        <v>0</v>
      </c>
      <c r="AR205" s="20" t="s">
        <v>135</v>
      </c>
      <c r="AT205" s="20" t="s">
        <v>131</v>
      </c>
      <c r="AU205" s="20" t="s">
        <v>95</v>
      </c>
      <c r="AY205" s="20" t="s">
        <v>130</v>
      </c>
      <c r="BE205" s="149">
        <f>IF(U205="základní",N205,0)</f>
        <v>0</v>
      </c>
      <c r="BF205" s="149">
        <f>IF(U205="snížená",N205,0)</f>
        <v>0</v>
      </c>
      <c r="BG205" s="149">
        <f>IF(U205="zákl. přenesená",N205,0)</f>
        <v>0</v>
      </c>
      <c r="BH205" s="149">
        <f>IF(U205="sníž. přenesená",N205,0)</f>
        <v>0</v>
      </c>
      <c r="BI205" s="149">
        <f>IF(U205="nulová",N205,0)</f>
        <v>0</v>
      </c>
      <c r="BJ205" s="20" t="s">
        <v>80</v>
      </c>
      <c r="BK205" s="149">
        <f>ROUND(L205*K205,2)</f>
        <v>0</v>
      </c>
      <c r="BL205" s="20" t="s">
        <v>135</v>
      </c>
      <c r="BM205" s="20" t="s">
        <v>432</v>
      </c>
    </row>
    <row r="206" spans="2:65" s="1" customFormat="1" ht="30" customHeight="1">
      <c r="B206" s="34"/>
      <c r="C206" s="35"/>
      <c r="D206" s="35"/>
      <c r="E206" s="35"/>
      <c r="F206" s="283" t="s">
        <v>642</v>
      </c>
      <c r="G206" s="284"/>
      <c r="H206" s="284"/>
      <c r="I206" s="284"/>
      <c r="J206" s="35"/>
      <c r="K206" s="35"/>
      <c r="L206" s="35"/>
      <c r="M206" s="35"/>
      <c r="N206" s="35"/>
      <c r="O206" s="35"/>
      <c r="P206" s="35"/>
      <c r="Q206" s="35"/>
      <c r="R206" s="36"/>
      <c r="T206" s="101"/>
      <c r="U206" s="55"/>
      <c r="V206" s="55"/>
      <c r="W206" s="55"/>
      <c r="X206" s="55"/>
      <c r="Y206" s="55"/>
      <c r="Z206" s="55"/>
      <c r="AA206" s="57"/>
      <c r="AT206" s="20" t="s">
        <v>481</v>
      </c>
      <c r="AU206" s="20" t="s">
        <v>95</v>
      </c>
    </row>
    <row r="207" spans="2:65" s="1" customFormat="1" ht="6.95" customHeight="1">
      <c r="B207" s="58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60"/>
    </row>
  </sheetData>
  <mergeCells count="268">
    <mergeCell ref="H1:K1"/>
    <mergeCell ref="S2:AC2"/>
    <mergeCell ref="F205:I205"/>
    <mergeCell ref="L205:M205"/>
    <mergeCell ref="N205:Q205"/>
    <mergeCell ref="F206:I206"/>
    <mergeCell ref="N113:Q113"/>
    <mergeCell ref="N114:Q114"/>
    <mergeCell ref="N115:Q115"/>
    <mergeCell ref="N178:Q178"/>
    <mergeCell ref="N179:Q17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F199:I199"/>
    <mergeCell ref="L199:M199"/>
    <mergeCell ref="N199:Q19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L189:M189"/>
    <mergeCell ref="N189:Q189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76:I176"/>
    <mergeCell ref="L176:M176"/>
    <mergeCell ref="N176:Q176"/>
    <mergeCell ref="F177:I177"/>
    <mergeCell ref="L177:M177"/>
    <mergeCell ref="N177:Q177"/>
    <mergeCell ref="F180:I180"/>
    <mergeCell ref="L180:M180"/>
    <mergeCell ref="N180:Q180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L152:M152"/>
    <mergeCell ref="N152:Q152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0:I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2:I122"/>
    <mergeCell ref="L122:M122"/>
    <mergeCell ref="N122:Q122"/>
    <mergeCell ref="F123:I123"/>
    <mergeCell ref="L123:M123"/>
    <mergeCell ref="N123:Q123"/>
    <mergeCell ref="F124:I124"/>
    <mergeCell ref="F125:I125"/>
    <mergeCell ref="L125:M125"/>
    <mergeCell ref="N125:Q125"/>
    <mergeCell ref="F117:I117"/>
    <mergeCell ref="F118:I118"/>
    <mergeCell ref="L118:M118"/>
    <mergeCell ref="N118:Q118"/>
    <mergeCell ref="F119:I119"/>
    <mergeCell ref="F120:I120"/>
    <mergeCell ref="L120:M120"/>
    <mergeCell ref="N120:Q120"/>
    <mergeCell ref="F121:I121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1 - Stavební část</vt:lpstr>
      <vt:lpstr>2 - Vytápění</vt:lpstr>
      <vt:lpstr>3 - Vzduchotec...</vt:lpstr>
      <vt:lpstr>4 - Zdravotně ...</vt:lpstr>
      <vt:lpstr>5 - Silnoproud...</vt:lpstr>
      <vt:lpstr>6 - Slaboproud...</vt:lpstr>
      <vt:lpstr>'1 - Stavební část'!Názvy_tisku</vt:lpstr>
      <vt:lpstr>'2 - Vytápění'!Názvy_tisku</vt:lpstr>
      <vt:lpstr>'3 - Vzduchotec...'!Názvy_tisku</vt:lpstr>
      <vt:lpstr>'4 - Zdravotně ...'!Názvy_tisku</vt:lpstr>
      <vt:lpstr>'5 - Silnoproud...'!Názvy_tisku</vt:lpstr>
      <vt:lpstr>'6 - Slaboproud...'!Názvy_tisku</vt:lpstr>
      <vt:lpstr>'Rekapitulace stavby'!Názvy_tisku</vt:lpstr>
      <vt:lpstr>'1 - Stavební část'!Oblast_tisku</vt:lpstr>
      <vt:lpstr>'2 - Vytápění'!Oblast_tisku</vt:lpstr>
      <vt:lpstr>'3 - Vzduchotec...'!Oblast_tisku</vt:lpstr>
      <vt:lpstr>'4 - Zdravotně ...'!Oblast_tisku</vt:lpstr>
      <vt:lpstr>'5 - Silnoproud...'!Oblast_tisku</vt:lpstr>
      <vt:lpstr>'6 - Slaboproud...'!Oblast_tisku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Toman</dc:creator>
  <cp:lastModifiedBy>Hnutová Ludmila (ČSSZ 14)</cp:lastModifiedBy>
  <cp:lastPrinted>2019-10-07T09:19:29Z</cp:lastPrinted>
  <dcterms:created xsi:type="dcterms:W3CDTF">2018-08-28T19:32:24Z</dcterms:created>
  <dcterms:modified xsi:type="dcterms:W3CDTF">2019-10-29T08:29:00Z</dcterms:modified>
</cp:coreProperties>
</file>